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720" windowWidth="12240" windowHeight="8820" activeTab="1"/>
  </bookViews>
  <sheets>
    <sheet name="MEMÓRIA DE CÁLCULO - RESSARCIM." sheetId="7" r:id="rId1"/>
    <sheet name="MEMÓRIA DE CÁLCULO - VIABILIDAD" sheetId="6" r:id="rId2"/>
  </sheets>
  <definedNames>
    <definedName name="_xlnm.Print_Area" localSheetId="0">'MEMÓRIA DE CÁLCULO - RESSARCIM.'!$A$1:$I$26</definedName>
  </definedNames>
  <calcPr calcId="144525"/>
</workbook>
</file>

<file path=xl/calcChain.xml><?xml version="1.0" encoding="utf-8"?>
<calcChain xmlns="http://schemas.openxmlformats.org/spreadsheetml/2006/main">
  <c r="G42" i="6" l="1"/>
  <c r="F88" i="6" l="1"/>
  <c r="G73" i="6"/>
  <c r="E39" i="6"/>
  <c r="D39" i="6"/>
  <c r="G44" i="6" l="1"/>
  <c r="G48" i="6"/>
  <c r="F85" i="6"/>
  <c r="G66" i="6"/>
  <c r="G45" i="6" s="1"/>
  <c r="G12" i="6"/>
  <c r="G30" i="6"/>
  <c r="G64" i="6"/>
  <c r="H6" i="7" l="1"/>
  <c r="H7" i="7"/>
  <c r="H8" i="7"/>
  <c r="H9" i="7"/>
  <c r="H10" i="7"/>
  <c r="H11" i="7"/>
  <c r="H12" i="7"/>
  <c r="H13" i="7"/>
  <c r="H14" i="7"/>
  <c r="H15" i="7"/>
  <c r="H16" i="7"/>
  <c r="H17" i="7"/>
  <c r="H18" i="7"/>
  <c r="H5" i="7"/>
  <c r="G31" i="6" l="1"/>
  <c r="G28" i="6" s="1"/>
  <c r="E23" i="7"/>
  <c r="G60" i="6"/>
  <c r="G62" i="6"/>
  <c r="G63" i="6"/>
  <c r="G61" i="6"/>
  <c r="G58" i="6" l="1"/>
  <c r="I5" i="7"/>
  <c r="I16" i="7" l="1"/>
  <c r="I17" i="7"/>
  <c r="G14" i="6" l="1"/>
  <c r="G18" i="6" l="1"/>
  <c r="F90" i="6"/>
  <c r="G40" i="6" l="1"/>
  <c r="G46" i="6"/>
  <c r="F79" i="6"/>
  <c r="G23" i="7"/>
  <c r="G22" i="6" l="1"/>
  <c r="I15" i="7"/>
  <c r="I18" i="7"/>
  <c r="G54" i="6" l="1"/>
  <c r="G55" i="6"/>
  <c r="G56" i="6"/>
  <c r="H19" i="7"/>
  <c r="F19" i="7"/>
  <c r="C19" i="7"/>
  <c r="I14" i="7"/>
  <c r="I13" i="7"/>
  <c r="I12" i="7"/>
  <c r="I11" i="7"/>
  <c r="I10" i="7"/>
  <c r="I9" i="7"/>
  <c r="I8" i="7"/>
  <c r="I7" i="7"/>
  <c r="I6" i="7"/>
  <c r="I19" i="7" l="1"/>
  <c r="C24" i="7" s="1"/>
  <c r="G39" i="6" l="1"/>
  <c r="F92" i="6" l="1"/>
  <c r="G10" i="6" l="1"/>
  <c r="G20" i="6"/>
  <c r="G21" i="6" l="1"/>
  <c r="G19" i="6"/>
  <c r="G16" i="6" s="1"/>
  <c r="F80" i="6" s="1"/>
  <c r="F26" i="6" l="1"/>
  <c r="G26" i="6" s="1"/>
  <c r="G8" i="6"/>
  <c r="F78" i="6" s="1"/>
  <c r="G53" i="6"/>
  <c r="G6" i="6"/>
  <c r="G51" i="6" l="1"/>
  <c r="F83" i="6" s="1"/>
  <c r="G4" i="6"/>
  <c r="F77" i="6" s="1"/>
  <c r="F84" i="6" l="1"/>
  <c r="G49" i="6"/>
  <c r="G24" i="6" l="1"/>
  <c r="F81" i="6" s="1"/>
  <c r="G43" i="6" l="1"/>
  <c r="F35" i="6" s="1"/>
  <c r="G35" i="6" s="1"/>
  <c r="F87" i="6" s="1"/>
  <c r="F82" i="6" l="1"/>
  <c r="F86" i="6" s="1"/>
  <c r="G33" i="6" l="1"/>
  <c r="F89" i="6" s="1"/>
  <c r="F91" i="6" l="1"/>
  <c r="F93" i="6" l="1"/>
</calcChain>
</file>

<file path=xl/comments1.xml><?xml version="1.0" encoding="utf-8"?>
<comments xmlns="http://schemas.openxmlformats.org/spreadsheetml/2006/main">
  <authors>
    <author>Autor</author>
  </authors>
  <commentList>
    <comment ref="F4" authorId="0">
      <text>
        <r>
          <rPr>
            <b/>
            <sz val="9"/>
            <color indexed="81"/>
            <rFont val="Tahoma"/>
            <family val="2"/>
          </rPr>
          <t>Autor:</t>
        </r>
        <r>
          <rPr>
            <sz val="9"/>
            <color indexed="81"/>
            <rFont val="Tahoma"/>
            <family val="2"/>
          </rPr>
          <t xml:space="preserve">
Informar salário bruto do último contracheque</t>
        </r>
      </text>
    </comment>
    <comment ref="G4" authorId="0">
      <text>
        <r>
          <rPr>
            <b/>
            <sz val="9"/>
            <color indexed="81"/>
            <rFont val="Tahoma"/>
            <family val="2"/>
          </rPr>
          <t>Autor:</t>
        </r>
        <r>
          <rPr>
            <sz val="9"/>
            <color indexed="81"/>
            <rFont val="Tahoma"/>
            <family val="2"/>
          </rPr>
          <t xml:space="preserve">
Se o servidor tiver dedicação exclusiva, colocar 160 h</t>
        </r>
      </text>
    </comment>
    <comment ref="D5" authorId="0">
      <text>
        <r>
          <rPr>
            <b/>
            <sz val="9"/>
            <color indexed="81"/>
            <rFont val="Tahoma"/>
            <family val="2"/>
          </rPr>
          <t>Autor:</t>
        </r>
        <r>
          <rPr>
            <sz val="9"/>
            <color indexed="81"/>
            <rFont val="Tahoma"/>
            <family val="2"/>
          </rPr>
          <t xml:space="preserve">
Inserir como primeiro da relação o docente que será coordenador(a) do curso</t>
        </r>
      </text>
    </comment>
  </commentList>
</comments>
</file>

<file path=xl/comments2.xml><?xml version="1.0" encoding="utf-8"?>
<comments xmlns="http://schemas.openxmlformats.org/spreadsheetml/2006/main">
  <authors>
    <author>Autor</author>
  </authors>
  <commentList>
    <comment ref="F14" authorId="0">
      <text>
        <r>
          <rPr>
            <b/>
            <sz val="9"/>
            <color indexed="81"/>
            <rFont val="Tahoma"/>
            <family val="2"/>
          </rPr>
          <t xml:space="preserve">Conforme Resolução 001/2013, o valor da bolsa:
</t>
        </r>
        <r>
          <rPr>
            <sz val="9"/>
            <color indexed="81"/>
            <rFont val="Tahoma"/>
            <family val="2"/>
          </rPr>
          <t>= até 10% da bolsa DCR-A (Desenvolvimento Científico e Tecnológico Regional) do CNPq (</t>
        </r>
        <r>
          <rPr>
            <b/>
            <sz val="9"/>
            <color indexed="81"/>
            <rFont val="Tahoma"/>
            <family val="2"/>
          </rPr>
          <t>R$6.200,00</t>
        </r>
        <r>
          <rPr>
            <sz val="9"/>
            <color indexed="81"/>
            <rFont val="Tahoma"/>
            <family val="2"/>
          </rPr>
          <t xml:space="preserve">)
http://www.cnpq.br/no-pais
</t>
        </r>
      </text>
    </comment>
    <comment ref="F88" authorId="0">
      <text>
        <r>
          <rPr>
            <b/>
            <sz val="9"/>
            <color indexed="81"/>
            <rFont val="Tahoma"/>
            <family val="2"/>
          </rPr>
          <t>Autor:</t>
        </r>
        <r>
          <rPr>
            <sz val="9"/>
            <color indexed="81"/>
            <rFont val="Tahoma"/>
            <family val="2"/>
          </rPr>
          <t xml:space="preserve">
Valor aproximado</t>
        </r>
      </text>
    </comment>
    <comment ref="F91" authorId="0">
      <text>
        <r>
          <rPr>
            <b/>
            <sz val="9"/>
            <color indexed="81"/>
            <rFont val="Tahoma"/>
            <family val="2"/>
          </rPr>
          <t>É interessante que haja um superavit, pois aqui estamos considerando o número máximo de alunos e não considerando eventuais desistências.</t>
        </r>
        <r>
          <rPr>
            <sz val="9"/>
            <color indexed="81"/>
            <rFont val="Tahoma"/>
            <family val="2"/>
          </rPr>
          <t xml:space="preserve">
</t>
        </r>
      </text>
    </comment>
    <comment ref="F92" authorId="0">
      <text>
        <r>
          <rPr>
            <b/>
            <sz val="9"/>
            <color indexed="81"/>
            <rFont val="Tahoma"/>
            <family val="2"/>
          </rPr>
          <t>Autor:</t>
        </r>
        <r>
          <rPr>
            <sz val="9"/>
            <color indexed="81"/>
            <rFont val="Tahoma"/>
            <family val="2"/>
          </rPr>
          <t xml:space="preserve">
margem de segurança de 20% para o caso de inadimplência e imprevistos.</t>
        </r>
      </text>
    </comment>
  </commentList>
</comments>
</file>

<file path=xl/sharedStrings.xml><?xml version="1.0" encoding="utf-8"?>
<sst xmlns="http://schemas.openxmlformats.org/spreadsheetml/2006/main" count="156" uniqueCount="102">
  <si>
    <t>Especificação</t>
  </si>
  <si>
    <t>Total de Despesas</t>
  </si>
  <si>
    <t>1 - Diária</t>
  </si>
  <si>
    <t>Item</t>
  </si>
  <si>
    <t>Descrição</t>
  </si>
  <si>
    <t>2 - Passagem e despesas com deslocamento</t>
  </si>
  <si>
    <t>3 - Bolsas</t>
  </si>
  <si>
    <t>4 - Serviço de terceiros pessoa física</t>
  </si>
  <si>
    <t>Ressarcimento à UFERSA</t>
  </si>
  <si>
    <t>INSS Patronal (20% das despesas com pessoal)</t>
  </si>
  <si>
    <t>RECEITAS</t>
  </si>
  <si>
    <t>1 - Diárias</t>
  </si>
  <si>
    <t>Valor  Unitário</t>
  </si>
  <si>
    <t>Total</t>
  </si>
  <si>
    <t>Valor alocado</t>
  </si>
  <si>
    <t>2 - Passagens e despesas com deslocamento</t>
  </si>
  <si>
    <t>5 - Encargos sociais</t>
  </si>
  <si>
    <t>6 - Serviço de terceiros pessoa jurídica</t>
  </si>
  <si>
    <t>Total de Receitas</t>
  </si>
  <si>
    <t>DESPESAS</t>
  </si>
  <si>
    <t>Usa Lab. Tipo 1?</t>
  </si>
  <si>
    <t>SIM</t>
  </si>
  <si>
    <t>NÃO</t>
  </si>
  <si>
    <t>Usa Lab. Tipo 2?</t>
  </si>
  <si>
    <t>Usa Lab. Tipo 3?</t>
  </si>
  <si>
    <t>Benefício Equipamento</t>
  </si>
  <si>
    <t>Benefício Infraestrutura</t>
  </si>
  <si>
    <t>Benefício Bolsa</t>
  </si>
  <si>
    <t>Benefício Acervo Bibliográfico</t>
  </si>
  <si>
    <t>SUBTOTAL</t>
  </si>
  <si>
    <t>SALARIO BASE</t>
  </si>
  <si>
    <t>Coordenação</t>
  </si>
  <si>
    <t>Qtd.</t>
  </si>
  <si>
    <t>Valor Unitario</t>
  </si>
  <si>
    <t>Qtd./Mês</t>
  </si>
  <si>
    <t>Valor  da Bolsa</t>
  </si>
  <si>
    <t xml:space="preserve">Qtd. </t>
  </si>
  <si>
    <t>Percentual</t>
  </si>
  <si>
    <t>Qtd./Curso</t>
  </si>
  <si>
    <t>8 - Material de consumo</t>
  </si>
  <si>
    <t>9 - Equipamentos e material permanente</t>
  </si>
  <si>
    <t>CH</t>
  </si>
  <si>
    <t>9 - Equipamento e material permanente</t>
  </si>
  <si>
    <t>Valor Total</t>
  </si>
  <si>
    <t>7 - Ressarcimento à UFERSA</t>
  </si>
  <si>
    <t>10 - Custos operacionais da FGD</t>
  </si>
  <si>
    <t>Sub Total de Despesas</t>
  </si>
  <si>
    <t xml:space="preserve"> </t>
  </si>
  <si>
    <t>TÍTULO</t>
  </si>
  <si>
    <t>Bolsas para alunos de graduação</t>
  </si>
  <si>
    <t>Quant. Meses</t>
  </si>
  <si>
    <t>Valor Hora/aula</t>
  </si>
  <si>
    <t>2.</t>
  </si>
  <si>
    <t>Qtd. Hora/mês</t>
  </si>
  <si>
    <t>Orientação de TCC</t>
  </si>
  <si>
    <t>CARGA HORARIA TOTAL DAS DISCIPLINAS:</t>
  </si>
  <si>
    <t>DEMAIS CÁLCULOS SOBRE CARGA HORÁRIA DE DOCENTES DA UFERSA</t>
  </si>
  <si>
    <t>UNIVERSIDADE FEDERAL RURAL DO SEMI-ÁRIDO
PRO-REITORIA DE PLANEJAMENTO
DIVISÃO DE CONVÊNIOS E TERMOS DE COOPERAÇÃO</t>
  </si>
  <si>
    <t>TOTAL</t>
  </si>
  <si>
    <t>Custo Recursos Humanos (CRH)</t>
  </si>
  <si>
    <t>Docente</t>
  </si>
  <si>
    <t>Custo Imagem (CI)</t>
  </si>
  <si>
    <t>Custo Laboratório (CL)</t>
  </si>
  <si>
    <t>Despesas</t>
  </si>
  <si>
    <t>Valor</t>
  </si>
  <si>
    <t>Fundo de Contigencia</t>
  </si>
  <si>
    <t>RESUMO</t>
  </si>
  <si>
    <r>
      <rPr>
        <b/>
        <sz val="12"/>
        <color rgb="FF0000FF"/>
        <rFont val="Times New Roman"/>
        <family val="1"/>
      </rPr>
      <t>Superavit</t>
    </r>
    <r>
      <rPr>
        <b/>
        <sz val="12"/>
        <color theme="1"/>
        <rFont val="Times New Roman"/>
        <family val="1"/>
      </rPr>
      <t xml:space="preserve"> ou </t>
    </r>
    <r>
      <rPr>
        <b/>
        <sz val="12"/>
        <color rgb="FFFF0000"/>
        <rFont val="Times New Roman"/>
        <family val="1"/>
      </rPr>
      <t>Deficit</t>
    </r>
  </si>
  <si>
    <t>CÁLCULO DO RESSARCIMENTO À UFERSA</t>
  </si>
  <si>
    <t>Diárias para servidores da UFERSA</t>
  </si>
  <si>
    <t>CUSTO DO SERVIDOR</t>
  </si>
  <si>
    <t>CARGA HORÁRIA MENSAL</t>
  </si>
  <si>
    <t>VALOR HORA TRABALHADA</t>
  </si>
  <si>
    <t>MÉDIA SALARIAL DA EQUIPE:</t>
  </si>
  <si>
    <t>DOCENTES DA UFERSA</t>
  </si>
  <si>
    <t>Custo do Coordenador(a)</t>
  </si>
  <si>
    <t>CUSTO TOTAL COM PESSOAL</t>
  </si>
  <si>
    <t>Os equipamentos/materiais que serão adquiridos com recurso
do projeto e alocados em definitivo na UFERSA.</t>
  </si>
  <si>
    <t>As obras civis construídas na UFERSA com recurso do
projeto.</t>
  </si>
  <si>
    <t>O montante do valor em bolsas concedidas, com os recursos do
projeto, destinadas a alunos de graduação e de pós-graduação da UFERSA.</t>
  </si>
  <si>
    <t>Benefício Intangível</t>
  </si>
  <si>
    <t>Transferência de tecnologia ou licenciamento para outorga de
direito de uso ou de exploração de resultado de pesquisa da Universidade, protegidos
(patentes, programas de computador, marcas, cultivares) que sejam desenvolvidos durante a execução do projeto.</t>
  </si>
  <si>
    <t>A aquisição de acervo bibliográfico que será
obrigatoriamente incorporado ao patrimônio da UFERSA.</t>
  </si>
  <si>
    <t>do total da receita prevista</t>
  </si>
  <si>
    <t>Valor Unitário</t>
  </si>
  <si>
    <t>10- Obras e Instalações</t>
  </si>
  <si>
    <t>10 - Obras e Instalações</t>
  </si>
  <si>
    <t>Livros</t>
  </si>
  <si>
    <t>7 - RESSARCIMENTO À UNIVERSIDADE</t>
  </si>
  <si>
    <t>PROJETO:</t>
  </si>
  <si>
    <t>VIABILIDADE ORÇAMENTÁRIA - MEMÓRIA DE CÁLCULO DO RESSARCIMENTO À UFERSA</t>
  </si>
  <si>
    <t>Viabilidade considerando o Fundo de Contigenciamento =========&gt;</t>
  </si>
  <si>
    <t>VIABILIDADE ORÇAMENTÁRIA</t>
  </si>
  <si>
    <t>N/A</t>
  </si>
  <si>
    <t>Instrutores</t>
  </si>
  <si>
    <t>Serviço de reprografia</t>
  </si>
  <si>
    <t>XXXXXXXXXXXXXXXXXXXXXXXXXXXX</t>
  </si>
  <si>
    <t>ATIVIDADE DESENVOLVIDA</t>
  </si>
  <si>
    <t>Hora do coordenador(a) (recomenda-se no máximo 8h por mês)</t>
  </si>
  <si>
    <t>NÃO SE APLICA</t>
  </si>
  <si>
    <t>Qt. de parcelas</t>
  </si>
  <si>
    <t>Valor da parcela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</si>
</sst>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R$&quot;\ #,##0.00;[Red]\-&quot;R$&quot;\ #,##0.00"/>
    <numFmt numFmtId="44" formatCode="_-&quot;R$&quot;\ * #,##0.00_-;\-&quot;R$&quot;\ * #,##0.00_-;_-&quot;R$&quot;\ * &quot;-&quot;??_-;_-@_-"/>
    <numFmt numFmtId="164" formatCode="&quot;R$&quot;\ #,##0.00"/>
    <numFmt numFmtId="165" formatCode="_-[$R$-416]* #,##0.00_-;\-[$R$-416]* #,##0.00_-;_-[$R$-416]* &quot;-&quot;??_-;_-@_-"/>
    <numFmt numFmtId="166" formatCode="_-[$R$-416]\ * #,##0.00_-;\-[$R$-416]\ * #,##0.00_-;_-[$R$-416]\ * &quot;-&quot;??_-;_-@_-"/>
  </numFmts>
  <fonts count="31" x14ac:knownFonts="1">
    <font>
      <sz val="11"/>
      <color theme="1"/>
      <name val="Calibri"/>
      <family val="2"/>
      <scheme val="minor"/>
    </font>
    <font>
      <sz val="11"/>
      <color theme="1"/>
      <name val="Times New Roman"/>
      <family val="1"/>
    </font>
    <font>
      <sz val="11"/>
      <color theme="1"/>
      <name val="Calibri"/>
      <family val="2"/>
      <scheme val="minor"/>
    </font>
    <font>
      <sz val="9"/>
      <color indexed="81"/>
      <name val="Tahoma"/>
      <family val="2"/>
    </font>
    <font>
      <b/>
      <sz val="9"/>
      <color indexed="81"/>
      <name val="Tahoma"/>
      <family val="2"/>
    </font>
    <font>
      <b/>
      <sz val="11"/>
      <color theme="1"/>
      <name val="Times New Roman"/>
      <family val="1"/>
    </font>
    <font>
      <sz val="11"/>
      <name val="Times New Roman"/>
      <family val="1"/>
    </font>
    <font>
      <b/>
      <sz val="14"/>
      <color theme="1"/>
      <name val="Times New Roman"/>
      <family val="1"/>
    </font>
    <font>
      <b/>
      <sz val="12"/>
      <color theme="1"/>
      <name val="Times New Roman"/>
      <family val="1"/>
    </font>
    <font>
      <b/>
      <sz val="10"/>
      <name val="Times New Roman"/>
      <family val="1"/>
    </font>
    <font>
      <sz val="10"/>
      <color theme="1"/>
      <name val="Times New Roman"/>
      <family val="1"/>
    </font>
    <font>
      <sz val="10"/>
      <name val="Times New Roman"/>
      <family val="1"/>
    </font>
    <font>
      <b/>
      <sz val="12"/>
      <color theme="0"/>
      <name val="Times New Roman"/>
      <family val="1"/>
    </font>
    <font>
      <sz val="10"/>
      <color theme="0" tint="-0.14999847407452621"/>
      <name val="Times New Roman"/>
      <family val="1"/>
    </font>
    <font>
      <b/>
      <sz val="11"/>
      <name val="Times New Roman"/>
      <family val="1"/>
    </font>
    <font>
      <b/>
      <sz val="11"/>
      <color rgb="FF0000FF"/>
      <name val="Times New Roman"/>
      <family val="1"/>
    </font>
    <font>
      <sz val="11"/>
      <color rgb="FF0000FF"/>
      <name val="Times New Roman"/>
      <family val="1"/>
    </font>
    <font>
      <sz val="12"/>
      <color theme="1"/>
      <name val="Times New Roman"/>
      <family val="1"/>
    </font>
    <font>
      <sz val="14"/>
      <color theme="1"/>
      <name val="Times New Roman"/>
      <family val="1"/>
    </font>
    <font>
      <b/>
      <sz val="12"/>
      <color rgb="FF0000FF"/>
      <name val="Times New Roman"/>
      <family val="1"/>
    </font>
    <font>
      <b/>
      <sz val="12"/>
      <color rgb="FFFF0000"/>
      <name val="Times New Roman"/>
      <family val="1"/>
    </font>
    <font>
      <b/>
      <sz val="14"/>
      <color rgb="FF0000FF"/>
      <name val="Times New Roman"/>
      <family val="1"/>
    </font>
    <font>
      <b/>
      <sz val="14"/>
      <color rgb="FFFF0000"/>
      <name val="Times New Roman"/>
      <family val="1"/>
    </font>
    <font>
      <sz val="12"/>
      <color rgb="FF000000"/>
      <name val="Times New Roman"/>
      <family val="1"/>
    </font>
    <font>
      <b/>
      <sz val="12"/>
      <color rgb="FF000000"/>
      <name val="Times New Roman"/>
      <family val="1"/>
    </font>
    <font>
      <i/>
      <sz val="10"/>
      <color theme="1"/>
      <name val="Times New Roman"/>
      <family val="1"/>
    </font>
    <font>
      <sz val="12"/>
      <name val="Times New Roman"/>
      <family val="1"/>
    </font>
    <font>
      <sz val="11"/>
      <color rgb="FFFF0000"/>
      <name val="Times New Roman"/>
      <family val="1"/>
    </font>
    <font>
      <b/>
      <sz val="10"/>
      <color theme="1"/>
      <name val="Times New Roman"/>
      <family val="1"/>
    </font>
    <font>
      <b/>
      <sz val="11"/>
      <color rgb="FFFF0000"/>
      <name val="Times New Roman"/>
      <family val="1"/>
    </font>
    <font>
      <b/>
      <sz val="1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gradientFill degree="270">
        <stop position="0">
          <color theme="0"/>
        </stop>
        <stop position="1">
          <color theme="4"/>
        </stop>
      </gradientFill>
    </fill>
    <fill>
      <patternFill patternType="solid">
        <fgColor theme="3" tint="0.79998168889431442"/>
        <bgColor indexed="64"/>
      </patternFill>
    </fill>
    <fill>
      <patternFill patternType="solid">
        <fgColor theme="4" tint="0.39997558519241921"/>
        <bgColor indexed="64"/>
      </patternFill>
    </fill>
    <fill>
      <patternFill patternType="solid">
        <fgColor theme="1"/>
        <bgColor indexed="64"/>
      </patternFill>
    </fill>
    <fill>
      <patternFill patternType="solid">
        <fgColor theme="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285">
    <xf numFmtId="0" fontId="0" fillId="0" borderId="0" xfId="0"/>
    <xf numFmtId="0" fontId="0" fillId="0" borderId="0" xfId="0" applyFont="1" applyAlignment="1">
      <alignment horizontal="center" vertical="center"/>
    </xf>
    <xf numFmtId="0" fontId="0"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center"/>
    </xf>
    <xf numFmtId="0" fontId="1" fillId="7"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1" fillId="0" borderId="0" xfId="0" applyFont="1" applyBorder="1" applyAlignment="1" applyProtection="1">
      <alignment vertical="center"/>
    </xf>
    <xf numFmtId="0" fontId="13" fillId="0" borderId="0" xfId="0" applyFont="1" applyAlignment="1">
      <alignment horizontal="center" vertical="center"/>
    </xf>
    <xf numFmtId="0" fontId="15" fillId="0" borderId="38"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23" fillId="0" borderId="18" xfId="0" applyFont="1" applyBorder="1" applyAlignment="1">
      <alignment horizontal="center" vertical="center"/>
    </xf>
    <xf numFmtId="165" fontId="17" fillId="0" borderId="19" xfId="0" applyNumberFormat="1" applyFont="1" applyBorder="1" applyAlignment="1">
      <alignment horizontal="center" vertical="center"/>
    </xf>
    <xf numFmtId="0" fontId="23" fillId="4" borderId="18" xfId="0" applyFont="1" applyFill="1" applyBorder="1" applyAlignment="1">
      <alignment horizontal="center" vertical="center"/>
    </xf>
    <xf numFmtId="165" fontId="17" fillId="4" borderId="19" xfId="0" applyNumberFormat="1" applyFont="1" applyFill="1" applyBorder="1" applyAlignment="1">
      <alignment horizontal="center" vertical="center"/>
    </xf>
    <xf numFmtId="0" fontId="23" fillId="0" borderId="20" xfId="0" applyFont="1" applyBorder="1" applyAlignment="1">
      <alignment horizontal="center" vertical="center"/>
    </xf>
    <xf numFmtId="0" fontId="24" fillId="4" borderId="16" xfId="0" applyFont="1" applyFill="1" applyBorder="1" applyAlignment="1">
      <alignment horizontal="center" vertical="center"/>
    </xf>
    <xf numFmtId="165" fontId="8" fillId="0" borderId="16" xfId="0" applyNumberFormat="1" applyFont="1" applyBorder="1" applyAlignment="1">
      <alignment vertical="center"/>
    </xf>
    <xf numFmtId="0" fontId="8" fillId="0" borderId="0" xfId="0" applyFont="1" applyFill="1" applyBorder="1" applyAlignment="1">
      <alignment vertical="center"/>
    </xf>
    <xf numFmtId="0" fontId="8" fillId="0" borderId="16" xfId="0" applyFont="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wrapText="1"/>
    </xf>
    <xf numFmtId="0" fontId="11" fillId="0" borderId="0" xfId="0" applyFont="1" applyFill="1" applyBorder="1" applyAlignment="1" applyProtection="1">
      <alignment horizontal="left" vertical="center" wrapText="1"/>
    </xf>
    <xf numFmtId="0" fontId="10" fillId="0" borderId="1" xfId="0" applyFont="1" applyFill="1" applyBorder="1" applyAlignment="1" applyProtection="1">
      <alignment horizontal="right" vertical="center"/>
    </xf>
    <xf numFmtId="0" fontId="10" fillId="0" borderId="1" xfId="0" applyFont="1" applyFill="1" applyBorder="1" applyAlignment="1">
      <alignment horizontal="right" vertical="center"/>
    </xf>
    <xf numFmtId="0" fontId="11" fillId="0" borderId="1" xfId="0" applyFont="1" applyFill="1" applyBorder="1" applyAlignment="1" applyProtection="1">
      <alignment horizontal="right" vertical="center"/>
    </xf>
    <xf numFmtId="44" fontId="16" fillId="0" borderId="19" xfId="2" applyFont="1" applyBorder="1" applyAlignment="1" applyProtection="1">
      <alignment horizontal="left" vertical="center" wrapText="1"/>
    </xf>
    <xf numFmtId="44" fontId="1" fillId="0" borderId="0" xfId="2" applyFont="1" applyAlignment="1">
      <alignment horizontal="left" vertical="center"/>
    </xf>
    <xf numFmtId="44" fontId="9" fillId="7" borderId="1" xfId="2" applyFont="1" applyFill="1" applyBorder="1" applyAlignment="1" applyProtection="1">
      <alignment horizontal="left" vertical="center"/>
    </xf>
    <xf numFmtId="44" fontId="1" fillId="7" borderId="1" xfId="2" applyFont="1" applyFill="1" applyBorder="1" applyAlignment="1" applyProtection="1">
      <alignment horizontal="left" vertical="center"/>
    </xf>
    <xf numFmtId="44" fontId="1" fillId="0" borderId="1" xfId="2" applyFont="1" applyFill="1" applyBorder="1" applyAlignment="1" applyProtection="1">
      <alignment horizontal="left" vertical="center"/>
    </xf>
    <xf numFmtId="44" fontId="1" fillId="0" borderId="1" xfId="2" applyFont="1" applyBorder="1" applyAlignment="1" applyProtection="1">
      <alignment horizontal="left" vertical="center"/>
    </xf>
    <xf numFmtId="44" fontId="1" fillId="0" borderId="0" xfId="2" applyFont="1" applyBorder="1" applyAlignment="1" applyProtection="1">
      <alignment horizontal="left" vertical="center"/>
    </xf>
    <xf numFmtId="44" fontId="15" fillId="2" borderId="17" xfId="2" applyFont="1" applyFill="1" applyBorder="1" applyAlignment="1" applyProtection="1">
      <alignment horizontal="left" vertical="center" wrapText="1"/>
    </xf>
    <xf numFmtId="44" fontId="10" fillId="0" borderId="1" xfId="2" applyFont="1" applyFill="1" applyBorder="1" applyAlignment="1" applyProtection="1">
      <alignment horizontal="left" vertical="center"/>
    </xf>
    <xf numFmtId="166" fontId="10" fillId="0" borderId="1" xfId="0" applyNumberFormat="1" applyFont="1" applyFill="1" applyBorder="1" applyAlignment="1">
      <alignment horizontal="left" vertical="center"/>
    </xf>
    <xf numFmtId="44" fontId="11" fillId="0" borderId="1" xfId="2" applyFont="1" applyFill="1" applyBorder="1" applyAlignment="1" applyProtection="1">
      <alignment horizontal="left" vertical="center"/>
    </xf>
    <xf numFmtId="44" fontId="8" fillId="2" borderId="45" xfId="2" applyFont="1" applyFill="1" applyBorder="1" applyAlignment="1">
      <alignment horizontal="left" vertical="center" wrapText="1"/>
    </xf>
    <xf numFmtId="44" fontId="5" fillId="0" borderId="0" xfId="2" applyFont="1" applyBorder="1" applyAlignment="1">
      <alignment horizontal="left" vertical="center"/>
    </xf>
    <xf numFmtId="44" fontId="0" fillId="0" borderId="0" xfId="2" applyFont="1" applyAlignment="1">
      <alignment horizontal="left" vertical="center"/>
    </xf>
    <xf numFmtId="44" fontId="9" fillId="7" borderId="1" xfId="2" applyFont="1" applyFill="1" applyBorder="1" applyAlignment="1" applyProtection="1">
      <alignment horizontal="left" vertical="center" wrapText="1"/>
    </xf>
    <xf numFmtId="44" fontId="1" fillId="0" borderId="0" xfId="2" applyFont="1" applyFill="1" applyBorder="1" applyAlignment="1" applyProtection="1">
      <alignment horizontal="left" vertical="center"/>
    </xf>
    <xf numFmtId="44" fontId="1" fillId="0" borderId="0" xfId="2" applyFont="1" applyBorder="1" applyAlignment="1" applyProtection="1">
      <alignment horizontal="left" vertical="center" wrapText="1"/>
    </xf>
    <xf numFmtId="44" fontId="1" fillId="2" borderId="33" xfId="2" applyFont="1" applyFill="1" applyBorder="1" applyAlignment="1">
      <alignment horizontal="left" vertical="center"/>
    </xf>
    <xf numFmtId="44" fontId="8" fillId="2" borderId="9" xfId="2" applyFont="1" applyFill="1" applyBorder="1" applyAlignment="1">
      <alignment horizontal="left" vertical="center" wrapText="1"/>
    </xf>
    <xf numFmtId="44" fontId="5" fillId="4" borderId="0" xfId="2" applyFont="1" applyFill="1" applyBorder="1" applyAlignment="1" applyProtection="1">
      <alignment horizontal="left" vertical="center" wrapText="1"/>
    </xf>
    <xf numFmtId="44" fontId="8" fillId="2" borderId="19" xfId="2" applyFont="1" applyFill="1" applyBorder="1" applyAlignment="1">
      <alignment horizontal="left" vertical="center" wrapText="1"/>
    </xf>
    <xf numFmtId="44" fontId="18" fillId="2" borderId="19" xfId="2" applyFont="1" applyFill="1" applyBorder="1" applyAlignment="1">
      <alignment horizontal="left" vertical="center" wrapText="1"/>
    </xf>
    <xf numFmtId="44" fontId="18" fillId="8" borderId="19" xfId="2" applyFont="1" applyFill="1" applyBorder="1" applyAlignment="1">
      <alignment horizontal="left" vertical="center" wrapText="1"/>
    </xf>
    <xf numFmtId="44" fontId="7" fillId="10" borderId="19" xfId="2" applyFont="1" applyFill="1" applyBorder="1" applyAlignment="1">
      <alignment horizontal="left" vertical="center" wrapText="1"/>
    </xf>
    <xf numFmtId="44" fontId="18" fillId="6" borderId="19" xfId="2" applyFont="1" applyFill="1" applyBorder="1" applyAlignment="1">
      <alignment horizontal="left" vertical="center" wrapText="1"/>
    </xf>
    <xf numFmtId="44" fontId="21" fillId="5" borderId="45" xfId="2" applyFont="1" applyFill="1" applyBorder="1" applyAlignment="1">
      <alignment horizontal="left" vertical="center" wrapText="1"/>
    </xf>
    <xf numFmtId="44" fontId="7" fillId="11" borderId="7" xfId="2" applyFont="1" applyFill="1" applyBorder="1" applyAlignment="1">
      <alignment horizontal="left" vertical="center"/>
    </xf>
    <xf numFmtId="44" fontId="22" fillId="4" borderId="7" xfId="2" applyFont="1" applyFill="1" applyBorder="1" applyAlignment="1">
      <alignment horizontal="left" vertical="center"/>
    </xf>
    <xf numFmtId="44" fontId="0" fillId="0" borderId="0" xfId="2" applyFont="1" applyBorder="1" applyAlignment="1">
      <alignment horizontal="left" vertical="center"/>
    </xf>
    <xf numFmtId="0" fontId="1" fillId="0" borderId="0" xfId="0" applyFont="1" applyAlignment="1">
      <alignment horizontal="left" vertical="center"/>
    </xf>
    <xf numFmtId="0" fontId="11"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0" xfId="0" applyFont="1" applyBorder="1" applyAlignment="1">
      <alignment horizontal="left" vertical="center"/>
    </xf>
    <xf numFmtId="0" fontId="0" fillId="0" borderId="0" xfId="0" applyFont="1" applyAlignment="1">
      <alignment horizontal="left" vertical="center"/>
    </xf>
    <xf numFmtId="0" fontId="1" fillId="0" borderId="0" xfId="0" applyFont="1" applyAlignment="1">
      <alignment horizontal="right" vertical="center"/>
    </xf>
    <xf numFmtId="0" fontId="1" fillId="7" borderId="1" xfId="0" applyFont="1" applyFill="1" applyBorder="1" applyAlignment="1" applyProtection="1">
      <alignment horizontal="right" vertical="center"/>
    </xf>
    <xf numFmtId="0" fontId="1" fillId="0" borderId="1" xfId="0" applyFont="1" applyFill="1" applyBorder="1" applyAlignment="1" applyProtection="1">
      <alignment horizontal="right" vertical="center"/>
    </xf>
    <xf numFmtId="0" fontId="1" fillId="4" borderId="1" xfId="0" applyFont="1" applyFill="1" applyBorder="1" applyAlignment="1" applyProtection="1">
      <alignment horizontal="right" vertical="center"/>
    </xf>
    <xf numFmtId="1" fontId="1" fillId="0" borderId="1" xfId="0" applyNumberFormat="1"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right" vertical="center" wrapText="1"/>
    </xf>
    <xf numFmtId="0" fontId="1" fillId="4" borderId="0" xfId="0" applyFont="1" applyFill="1" applyBorder="1" applyAlignment="1" applyProtection="1">
      <alignment horizontal="right" vertical="center"/>
    </xf>
    <xf numFmtId="0" fontId="5" fillId="4" borderId="0" xfId="0" applyFont="1" applyFill="1" applyBorder="1" applyAlignment="1" applyProtection="1">
      <alignment horizontal="right" vertical="center" wrapText="1"/>
    </xf>
    <xf numFmtId="0" fontId="0" fillId="0" borderId="0" xfId="0" applyFont="1" applyBorder="1" applyAlignment="1">
      <alignment horizontal="right" vertical="center"/>
    </xf>
    <xf numFmtId="0" fontId="0" fillId="0" borderId="0" xfId="0" applyFont="1" applyAlignment="1">
      <alignment horizontal="right" vertical="center"/>
    </xf>
    <xf numFmtId="0" fontId="17" fillId="0" borderId="27" xfId="0" applyFont="1" applyFill="1" applyBorder="1" applyAlignment="1">
      <alignment horizontal="center" vertical="center"/>
    </xf>
    <xf numFmtId="165" fontId="8" fillId="3" borderId="14" xfId="0" applyNumberFormat="1" applyFont="1" applyFill="1" applyBorder="1" applyAlignment="1">
      <alignment vertical="center"/>
    </xf>
    <xf numFmtId="44" fontId="8" fillId="0" borderId="17" xfId="2" applyFont="1" applyBorder="1" applyAlignment="1">
      <alignment vertical="center"/>
    </xf>
    <xf numFmtId="0" fontId="14" fillId="0" borderId="30" xfId="0" applyFont="1" applyFill="1" applyBorder="1" applyAlignment="1" applyProtection="1">
      <alignment horizontal="center" vertical="center" wrapText="1"/>
    </xf>
    <xf numFmtId="0" fontId="14" fillId="0" borderId="30" xfId="0" applyFont="1" applyFill="1" applyBorder="1" applyAlignment="1" applyProtection="1">
      <alignment horizontal="right" vertical="center" wrapText="1"/>
    </xf>
    <xf numFmtId="44" fontId="14" fillId="0" borderId="30" xfId="2" applyFont="1" applyFill="1" applyBorder="1" applyAlignment="1" applyProtection="1">
      <alignment horizontal="left" vertical="center"/>
    </xf>
    <xf numFmtId="44" fontId="14" fillId="0" borderId="39" xfId="2" applyFont="1" applyFill="1" applyBorder="1" applyAlignment="1" applyProtection="1">
      <alignment horizontal="left" vertical="center"/>
    </xf>
    <xf numFmtId="8" fontId="26"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right" vertical="center" wrapText="1"/>
    </xf>
    <xf numFmtId="44" fontId="9" fillId="0" borderId="1" xfId="2" applyFont="1" applyFill="1" applyBorder="1" applyAlignment="1" applyProtection="1">
      <alignment horizontal="left" vertical="center" wrapText="1"/>
    </xf>
    <xf numFmtId="0" fontId="6" fillId="0" borderId="34" xfId="0" applyFont="1" applyFill="1" applyBorder="1" applyAlignment="1" applyProtection="1">
      <alignment horizontal="center" vertical="center" wrapText="1"/>
    </xf>
    <xf numFmtId="0" fontId="6" fillId="0" borderId="34" xfId="0" applyFont="1" applyFill="1" applyBorder="1" applyAlignment="1" applyProtection="1">
      <alignment horizontal="right" vertical="center" wrapText="1"/>
    </xf>
    <xf numFmtId="44" fontId="6" fillId="0" borderId="34" xfId="2"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right" vertical="center"/>
    </xf>
    <xf numFmtId="44" fontId="6" fillId="2" borderId="24" xfId="2" applyFont="1" applyFill="1" applyBorder="1" applyAlignment="1">
      <alignment horizontal="left" vertical="center"/>
    </xf>
    <xf numFmtId="0" fontId="6" fillId="7" borderId="1" xfId="0" applyFont="1" applyFill="1" applyBorder="1" applyAlignment="1" applyProtection="1">
      <alignment horizontal="center" vertical="center"/>
    </xf>
    <xf numFmtId="0" fontId="6" fillId="7" borderId="1" xfId="0" applyFont="1" applyFill="1" applyBorder="1" applyAlignment="1" applyProtection="1">
      <alignment horizontal="left" vertical="center"/>
    </xf>
    <xf numFmtId="0" fontId="6" fillId="0" borderId="1" xfId="0" applyFont="1" applyBorder="1" applyAlignment="1" applyProtection="1">
      <alignment horizontal="right" vertical="center" wrapText="1"/>
    </xf>
    <xf numFmtId="0" fontId="6" fillId="0" borderId="1" xfId="0" applyNumberFormat="1" applyFont="1" applyFill="1" applyBorder="1" applyAlignment="1" applyProtection="1">
      <alignment horizontal="right" vertical="center"/>
    </xf>
    <xf numFmtId="44" fontId="6" fillId="0" borderId="1" xfId="2" applyFont="1" applyBorder="1" applyAlignment="1" applyProtection="1">
      <alignment horizontal="left" vertical="center"/>
    </xf>
    <xf numFmtId="44" fontId="1" fillId="0" borderId="0" xfId="2" applyFont="1" applyAlignment="1">
      <alignment horizontal="right" vertical="center"/>
    </xf>
    <xf numFmtId="44" fontId="1" fillId="0" borderId="0" xfId="2" applyFont="1" applyFill="1" applyAlignment="1">
      <alignment horizontal="left" vertical="center"/>
    </xf>
    <xf numFmtId="44" fontId="27" fillId="0" borderId="1" xfId="2" applyFont="1" applyFill="1" applyBorder="1" applyAlignment="1" applyProtection="1">
      <alignment horizontal="left" vertical="center"/>
    </xf>
    <xf numFmtId="1" fontId="27" fillId="0" borderId="1" xfId="0" applyNumberFormat="1"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44" fontId="27" fillId="4" borderId="34" xfId="2" applyFont="1" applyFill="1" applyBorder="1" applyAlignment="1">
      <alignment horizontal="left" vertical="center"/>
    </xf>
    <xf numFmtId="0" fontId="11" fillId="0" borderId="4" xfId="0" applyFont="1" applyFill="1" applyBorder="1" applyAlignment="1" applyProtection="1">
      <alignment horizontal="center" vertical="center"/>
    </xf>
    <xf numFmtId="0" fontId="11" fillId="0" borderId="3"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23" fillId="9" borderId="50" xfId="0" applyFont="1" applyFill="1" applyBorder="1" applyAlignment="1">
      <alignment horizontal="center" vertical="center" wrapText="1"/>
    </xf>
    <xf numFmtId="0" fontId="24" fillId="9" borderId="51" xfId="0" applyFont="1" applyFill="1" applyBorder="1" applyAlignment="1">
      <alignment horizontal="center" vertical="center" wrapText="1"/>
    </xf>
    <xf numFmtId="4" fontId="24" fillId="9" borderId="51" xfId="0" applyNumberFormat="1" applyFont="1" applyFill="1" applyBorder="1" applyAlignment="1">
      <alignment horizontal="center" vertical="center" wrapText="1"/>
    </xf>
    <xf numFmtId="0" fontId="8" fillId="9" borderId="51" xfId="0" applyFont="1" applyFill="1" applyBorder="1" applyAlignment="1">
      <alignment horizontal="center" vertical="center" wrapText="1"/>
    </xf>
    <xf numFmtId="4" fontId="8" fillId="9" borderId="52" xfId="0" applyNumberFormat="1"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5" fillId="0" borderId="1" xfId="0" applyFont="1" applyBorder="1" applyAlignment="1">
      <alignment horizontal="right" vertical="center" wrapText="1"/>
    </xf>
    <xf numFmtId="44" fontId="17" fillId="0" borderId="1" xfId="0" applyNumberFormat="1" applyFont="1" applyFill="1" applyBorder="1" applyAlignment="1">
      <alignment horizontal="center" vertical="center"/>
    </xf>
    <xf numFmtId="0" fontId="25" fillId="0" borderId="9" xfId="0" applyFont="1" applyBorder="1" applyAlignment="1">
      <alignment vertical="center" wrapText="1"/>
    </xf>
    <xf numFmtId="0" fontId="25"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25" fillId="0" borderId="9" xfId="0" applyFont="1" applyBorder="1" applyAlignment="1">
      <alignment horizontal="right" vertical="center" wrapText="1"/>
    </xf>
    <xf numFmtId="44" fontId="17" fillId="0" borderId="9" xfId="0" applyNumberFormat="1" applyFont="1" applyFill="1" applyBorder="1" applyAlignment="1">
      <alignment horizontal="center" vertical="center"/>
    </xf>
    <xf numFmtId="165" fontId="8" fillId="0" borderId="28" xfId="0" applyNumberFormat="1" applyFont="1" applyBorder="1" applyAlignment="1">
      <alignment vertical="center"/>
    </xf>
    <xf numFmtId="165" fontId="17" fillId="0" borderId="45" xfId="0" applyNumberFormat="1" applyFont="1" applyBorder="1" applyAlignment="1">
      <alignment horizontal="center" vertical="center"/>
    </xf>
    <xf numFmtId="164" fontId="8" fillId="3" borderId="13" xfId="0" applyNumberFormat="1" applyFont="1" applyFill="1" applyBorder="1" applyAlignment="1">
      <alignment vertical="center"/>
    </xf>
    <xf numFmtId="164" fontId="8" fillId="3" borderId="7" xfId="0" applyNumberFormat="1" applyFont="1" applyFill="1" applyBorder="1" applyAlignment="1">
      <alignment vertical="center"/>
    </xf>
    <xf numFmtId="0" fontId="8" fillId="0" borderId="0" xfId="0" applyFont="1" applyFill="1" applyBorder="1" applyAlignment="1">
      <alignment vertical="center" wrapText="1"/>
    </xf>
    <xf numFmtId="164" fontId="8" fillId="0" borderId="0" xfId="0" applyNumberFormat="1" applyFont="1" applyFill="1" applyBorder="1" applyAlignment="1">
      <alignment vertical="center"/>
    </xf>
    <xf numFmtId="44" fontId="17" fillId="3" borderId="53" xfId="0" applyNumberFormat="1" applyFont="1" applyFill="1" applyBorder="1" applyAlignment="1">
      <alignment horizontal="center" vertical="center"/>
    </xf>
    <xf numFmtId="0" fontId="0" fillId="3" borderId="6" xfId="0" applyFill="1" applyBorder="1"/>
    <xf numFmtId="44" fontId="0" fillId="0" borderId="0" xfId="0" applyNumberFormat="1" applyBorder="1"/>
    <xf numFmtId="9" fontId="1" fillId="0" borderId="1" xfId="1" applyFont="1" applyBorder="1" applyAlignment="1" applyProtection="1">
      <alignment horizontal="center" vertical="center"/>
    </xf>
    <xf numFmtId="44" fontId="6" fillId="0" borderId="1" xfId="0" applyNumberFormat="1" applyFont="1" applyFill="1" applyBorder="1" applyAlignment="1" applyProtection="1">
      <alignment horizontal="center" vertical="center"/>
    </xf>
    <xf numFmtId="44" fontId="6" fillId="0" borderId="1" xfId="2" applyFont="1" applyFill="1" applyBorder="1" applyAlignment="1" applyProtection="1">
      <alignment horizontal="center" vertical="center"/>
    </xf>
    <xf numFmtId="10" fontId="14" fillId="0" borderId="3" xfId="0" applyNumberFormat="1" applyFont="1" applyFill="1" applyBorder="1" applyAlignment="1" applyProtection="1">
      <alignment vertical="center"/>
    </xf>
    <xf numFmtId="0" fontId="29" fillId="0" borderId="18" xfId="0" applyFont="1" applyFill="1" applyBorder="1" applyAlignment="1" applyProtection="1">
      <alignment horizontal="left" vertical="center" wrapText="1"/>
    </xf>
    <xf numFmtId="166" fontId="27" fillId="0" borderId="19" xfId="2" applyNumberFormat="1" applyFont="1" applyFill="1" applyBorder="1" applyAlignment="1" applyProtection="1">
      <alignment horizontal="center" vertical="center" wrapText="1"/>
    </xf>
    <xf numFmtId="44" fontId="5" fillId="4" borderId="32" xfId="2" applyFont="1" applyFill="1" applyBorder="1" applyAlignment="1">
      <alignment horizontal="left" vertical="center"/>
    </xf>
    <xf numFmtId="0" fontId="15" fillId="0" borderId="1" xfId="0" applyFont="1" applyFill="1" applyBorder="1" applyAlignment="1" applyProtection="1">
      <alignment horizontal="left" vertical="center" wrapText="1"/>
    </xf>
    <xf numFmtId="166" fontId="16" fillId="0" borderId="9" xfId="2" applyNumberFormat="1" applyFont="1" applyFill="1" applyBorder="1" applyAlignment="1" applyProtection="1">
      <alignment horizontal="left" vertical="center" wrapText="1"/>
    </xf>
    <xf numFmtId="44" fontId="16" fillId="0" borderId="19" xfId="2" applyNumberFormat="1" applyFont="1" applyBorder="1" applyAlignment="1" applyProtection="1">
      <alignment horizontal="left" vertical="center" wrapText="1"/>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44" fontId="11" fillId="0" borderId="0" xfId="2" applyFont="1" applyFill="1" applyBorder="1" applyAlignment="1" applyProtection="1">
      <alignment horizontal="left" vertical="center"/>
    </xf>
    <xf numFmtId="0" fontId="10" fillId="7" borderId="1" xfId="0" applyFont="1" applyFill="1" applyBorder="1" applyAlignment="1" applyProtection="1">
      <alignment horizontal="center" vertical="center"/>
    </xf>
    <xf numFmtId="0" fontId="11" fillId="7" borderId="1" xfId="0" applyFont="1" applyFill="1" applyBorder="1" applyAlignment="1" applyProtection="1">
      <alignment horizontal="center" vertical="center"/>
    </xf>
    <xf numFmtId="44" fontId="11" fillId="7" borderId="1" xfId="2" applyFont="1" applyFill="1" applyBorder="1" applyAlignment="1" applyProtection="1">
      <alignment horizontal="left" vertical="center"/>
    </xf>
    <xf numFmtId="9" fontId="1" fillId="0" borderId="0" xfId="1" applyFont="1" applyBorder="1" applyAlignment="1" applyProtection="1">
      <alignment horizontal="center" vertical="center"/>
    </xf>
    <xf numFmtId="0" fontId="6" fillId="0" borderId="1" xfId="0" applyFont="1" applyFill="1" applyBorder="1" applyAlignment="1" applyProtection="1">
      <alignment horizontal="center" vertical="center"/>
    </xf>
    <xf numFmtId="44" fontId="1" fillId="7" borderId="1" xfId="2" applyFont="1" applyFill="1" applyBorder="1" applyAlignment="1" applyProtection="1">
      <alignment horizontal="center" vertical="center"/>
    </xf>
    <xf numFmtId="44" fontId="6" fillId="7" borderId="1" xfId="2"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44" fontId="9" fillId="7" borderId="1" xfId="2" applyFont="1" applyFill="1" applyBorder="1" applyAlignment="1" applyProtection="1">
      <alignment horizontal="center" vertical="center" wrapText="1"/>
    </xf>
    <xf numFmtId="44" fontId="9" fillId="7" borderId="1" xfId="2" applyFont="1" applyFill="1" applyBorder="1" applyAlignment="1" applyProtection="1">
      <alignment horizontal="center" vertical="center"/>
    </xf>
    <xf numFmtId="44" fontId="1" fillId="0" borderId="1" xfId="2" applyFont="1" applyBorder="1" applyAlignment="1" applyProtection="1">
      <alignment horizontal="center" vertical="center" wrapText="1"/>
    </xf>
    <xf numFmtId="44" fontId="1" fillId="0" borderId="1" xfId="2" applyFont="1" applyBorder="1" applyAlignment="1" applyProtection="1">
      <alignment horizontal="center" vertical="center"/>
    </xf>
    <xf numFmtId="44" fontId="27" fillId="0" borderId="19" xfId="2" applyFont="1" applyFill="1" applyBorder="1" applyAlignment="1" applyProtection="1">
      <alignment horizontal="center" vertical="center" wrapText="1"/>
    </xf>
    <xf numFmtId="44" fontId="29" fillId="0" borderId="19" xfId="2" applyFont="1" applyFill="1" applyBorder="1" applyAlignment="1" applyProtection="1">
      <alignment horizontal="center" vertical="center"/>
    </xf>
    <xf numFmtId="44" fontId="27" fillId="0" borderId="32" xfId="2" applyFont="1" applyFill="1" applyBorder="1" applyAlignment="1" applyProtection="1">
      <alignment horizontal="center" vertical="center" wrapText="1"/>
    </xf>
    <xf numFmtId="44" fontId="29" fillId="2" borderId="25" xfId="2" applyFont="1" applyFill="1" applyBorder="1" applyAlignment="1" applyProtection="1">
      <alignment horizontal="center" vertical="center" wrapText="1"/>
    </xf>
    <xf numFmtId="44" fontId="17" fillId="0" borderId="1" xfId="2" applyFont="1" applyFill="1" applyBorder="1" applyAlignment="1">
      <alignment horizontal="left" vertical="center" wrapText="1"/>
    </xf>
    <xf numFmtId="0" fontId="5" fillId="4" borderId="1" xfId="0" applyFont="1" applyFill="1" applyBorder="1" applyAlignment="1" applyProtection="1">
      <alignment horizontal="right" vertical="center"/>
    </xf>
    <xf numFmtId="44" fontId="5" fillId="0" borderId="1" xfId="2" applyFont="1" applyBorder="1" applyAlignment="1" applyProtection="1">
      <alignment horizontal="left" vertical="center"/>
    </xf>
    <xf numFmtId="44" fontId="16" fillId="0" borderId="39" xfId="2" applyNumberFormat="1" applyFont="1" applyBorder="1" applyAlignment="1" applyProtection="1">
      <alignment horizontal="left" vertical="center" wrapText="1"/>
    </xf>
    <xf numFmtId="0" fontId="18" fillId="3" borderId="19" xfId="2" applyNumberFormat="1" applyFont="1" applyFill="1" applyBorder="1" applyAlignment="1">
      <alignment horizontal="left" vertical="center" wrapText="1"/>
    </xf>
    <xf numFmtId="0" fontId="11" fillId="0" borderId="3" xfId="0" applyFont="1" applyFill="1" applyBorder="1" applyAlignment="1" applyProtection="1">
      <alignment horizontal="left" vertical="center"/>
    </xf>
    <xf numFmtId="1" fontId="6" fillId="0" borderId="1" xfId="0" applyNumberFormat="1" applyFont="1" applyFill="1" applyBorder="1" applyAlignment="1" applyProtection="1">
      <alignment horizontal="center" vertical="center"/>
    </xf>
    <xf numFmtId="0" fontId="28" fillId="3" borderId="1"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18"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7" xfId="0" applyFont="1" applyBorder="1" applyAlignment="1">
      <alignment horizontal="center" vertical="center" wrapText="1"/>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17" fillId="0" borderId="22" xfId="0" applyFont="1" applyBorder="1" applyAlignment="1">
      <alignment horizontal="center" wrapText="1"/>
    </xf>
    <xf numFmtId="0" fontId="17" fillId="0" borderId="23" xfId="0" applyFont="1" applyBorder="1" applyAlignment="1">
      <alignment horizontal="center" wrapText="1"/>
    </xf>
    <xf numFmtId="0" fontId="23" fillId="4" borderId="0" xfId="0" applyFont="1" applyFill="1" applyBorder="1" applyAlignment="1">
      <alignment horizontal="center" vertical="center"/>
    </xf>
    <xf numFmtId="164" fontId="8" fillId="9" borderId="29" xfId="0" applyNumberFormat="1" applyFont="1" applyFill="1" applyBorder="1" applyAlignment="1">
      <alignment horizontal="center" vertical="center"/>
    </xf>
    <xf numFmtId="164" fontId="8" fillId="9" borderId="13" xfId="0" applyNumberFormat="1" applyFont="1" applyFill="1" applyBorder="1" applyAlignment="1">
      <alignment horizontal="center" vertical="center"/>
    </xf>
    <xf numFmtId="164" fontId="8" fillId="9" borderId="7" xfId="0" applyNumberFormat="1" applyFont="1" applyFill="1" applyBorder="1" applyAlignment="1">
      <alignment horizontal="center" vertical="center"/>
    </xf>
    <xf numFmtId="0" fontId="17" fillId="0" borderId="0" xfId="0" applyFont="1" applyBorder="1" applyAlignment="1">
      <alignment horizontal="center" wrapText="1"/>
    </xf>
    <xf numFmtId="0" fontId="17" fillId="0" borderId="0" xfId="0" applyFont="1" applyBorder="1" applyAlignment="1">
      <alignment horizontal="center"/>
    </xf>
    <xf numFmtId="0" fontId="7" fillId="0" borderId="21" xfId="0" applyFont="1" applyBorder="1" applyAlignment="1">
      <alignment horizontal="center" wrapText="1"/>
    </xf>
    <xf numFmtId="0" fontId="18" fillId="0" borderId="21" xfId="0" applyFont="1" applyBorder="1" applyAlignment="1">
      <alignment horizontal="center" wrapText="1"/>
    </xf>
    <xf numFmtId="0" fontId="24" fillId="9" borderId="6"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8" fillId="10" borderId="6" xfId="0" applyFont="1" applyFill="1" applyBorder="1" applyAlignment="1">
      <alignment horizontal="center" vertical="center"/>
    </xf>
    <xf numFmtId="0" fontId="8" fillId="10" borderId="1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4" borderId="54"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1" fillId="0" borderId="3"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7" fillId="0" borderId="3" xfId="0" applyFont="1" applyFill="1" applyBorder="1" applyAlignment="1">
      <alignment horizontal="left" vertical="center" wrapText="1"/>
    </xf>
    <xf numFmtId="0" fontId="1" fillId="0" borderId="5" xfId="0" applyFont="1" applyFill="1" applyBorder="1" applyAlignment="1">
      <alignment horizontal="left"/>
    </xf>
    <xf numFmtId="0" fontId="1" fillId="0" borderId="4" xfId="0" applyFont="1" applyFill="1" applyBorder="1" applyAlignment="1">
      <alignment horizontal="left"/>
    </xf>
    <xf numFmtId="0" fontId="17" fillId="0" borderId="5"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8" fillId="2" borderId="46" xfId="0" applyFont="1" applyFill="1" applyBorder="1" applyAlignment="1">
      <alignment horizontal="center" vertical="center" wrapText="1"/>
    </xf>
    <xf numFmtId="0" fontId="1" fillId="0" borderId="5" xfId="0" applyFont="1" applyBorder="1"/>
    <xf numFmtId="0" fontId="1" fillId="0" borderId="4" xfId="0" applyFont="1" applyBorder="1"/>
    <xf numFmtId="0" fontId="8" fillId="3" borderId="42"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43" xfId="0" applyFont="1" applyFill="1" applyBorder="1" applyAlignment="1">
      <alignment horizontal="center" vertical="center"/>
    </xf>
    <xf numFmtId="0" fontId="17" fillId="4" borderId="40" xfId="0" applyFont="1" applyFill="1" applyBorder="1" applyAlignment="1">
      <alignment horizontal="left" vertical="center" wrapText="1"/>
    </xf>
    <xf numFmtId="0" fontId="17" fillId="4" borderId="41" xfId="0" applyFont="1" applyFill="1" applyBorder="1" applyAlignment="1">
      <alignment horizontal="left" vertical="center" wrapText="1"/>
    </xf>
    <xf numFmtId="0" fontId="8" fillId="2" borderId="18" xfId="0" applyFont="1" applyFill="1" applyBorder="1" applyAlignment="1">
      <alignment horizontal="left" vertical="center"/>
    </xf>
    <xf numFmtId="0" fontId="8" fillId="2" borderId="1" xfId="0" applyFont="1" applyFill="1" applyBorder="1" applyAlignment="1">
      <alignment horizontal="left" vertical="center"/>
    </xf>
    <xf numFmtId="0" fontId="8" fillId="4" borderId="4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10" borderId="46" xfId="0" applyFont="1" applyFill="1" applyBorder="1" applyAlignment="1">
      <alignment horizontal="center" vertical="center" wrapText="1"/>
    </xf>
    <xf numFmtId="0" fontId="5" fillId="10" borderId="5" xfId="0" applyFont="1" applyFill="1" applyBorder="1"/>
    <xf numFmtId="0" fontId="5" fillId="10" borderId="4" xfId="0" applyFont="1" applyFill="1" applyBorder="1"/>
    <xf numFmtId="0" fontId="7" fillId="11" borderId="6" xfId="0" applyFont="1" applyFill="1" applyBorder="1" applyAlignment="1">
      <alignment horizontal="left" vertical="center"/>
    </xf>
    <xf numFmtId="0" fontId="7" fillId="11" borderId="13" xfId="0" applyFont="1" applyFill="1" applyBorder="1" applyAlignment="1">
      <alignment horizontal="left" vertical="center"/>
    </xf>
    <xf numFmtId="0" fontId="8" fillId="5" borderId="44" xfId="0" applyFont="1" applyFill="1" applyBorder="1" applyAlignment="1">
      <alignment horizontal="center" vertical="center" wrapText="1"/>
    </xf>
    <xf numFmtId="0" fontId="1" fillId="0" borderId="11" xfId="0" applyFont="1" applyBorder="1"/>
    <xf numFmtId="0" fontId="1" fillId="0" borderId="12" xfId="0" applyFont="1" applyBorder="1"/>
    <xf numFmtId="0" fontId="1" fillId="2" borderId="5" xfId="0" applyFont="1" applyFill="1" applyBorder="1"/>
    <xf numFmtId="0" fontId="1" fillId="2" borderId="4" xfId="0" applyFont="1" applyFill="1" applyBorder="1"/>
    <xf numFmtId="0" fontId="8" fillId="6" borderId="47" xfId="0" applyFont="1" applyFill="1" applyBorder="1" applyAlignment="1">
      <alignment horizontal="center" vertical="center"/>
    </xf>
    <xf numFmtId="0" fontId="8" fillId="6" borderId="48" xfId="0" applyFont="1" applyFill="1" applyBorder="1" applyAlignment="1">
      <alignment horizontal="center" vertical="center"/>
    </xf>
    <xf numFmtId="0" fontId="8" fillId="6" borderId="49"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1" fillId="7" borderId="3" xfId="0" applyFont="1" applyFill="1" applyBorder="1" applyAlignment="1" applyProtection="1">
      <alignment horizontal="center" vertical="center" wrapText="1"/>
    </xf>
    <xf numFmtId="0" fontId="11" fillId="7" borderId="4"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28" fillId="12" borderId="3" xfId="0" applyFont="1" applyFill="1" applyBorder="1" applyAlignment="1" applyProtection="1">
      <alignment horizontal="left" vertical="center"/>
    </xf>
    <xf numFmtId="0" fontId="28" fillId="12" borderId="5" xfId="0" applyFont="1" applyFill="1" applyBorder="1" applyAlignment="1" applyProtection="1">
      <alignment horizontal="left" vertical="center"/>
    </xf>
    <xf numFmtId="0" fontId="28" fillId="12" borderId="4" xfId="0" applyFont="1" applyFill="1" applyBorder="1" applyAlignment="1" applyProtection="1">
      <alignment horizontal="left" vertical="center"/>
    </xf>
    <xf numFmtId="0" fontId="10" fillId="0" borderId="10" xfId="0" applyFont="1" applyFill="1" applyBorder="1" applyAlignment="1" applyProtection="1">
      <alignment horizontal="center" vertical="center"/>
    </xf>
    <xf numFmtId="0" fontId="11" fillId="0" borderId="1" xfId="0" applyFont="1" applyFill="1" applyBorder="1" applyAlignment="1" applyProtection="1">
      <alignment horizontal="left" vertical="center" wrapText="1"/>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8" fillId="13" borderId="6"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7" xfId="0" applyFont="1" applyFill="1" applyBorder="1" applyAlignment="1">
      <alignment horizontal="center" vertical="center"/>
    </xf>
    <xf numFmtId="0" fontId="9" fillId="7" borderId="3" xfId="0" applyFont="1" applyFill="1" applyBorder="1" applyAlignment="1" applyProtection="1">
      <alignment horizontal="left" vertical="center"/>
    </xf>
    <xf numFmtId="0" fontId="9" fillId="7" borderId="5" xfId="0" applyFont="1" applyFill="1" applyBorder="1" applyAlignment="1" applyProtection="1">
      <alignment horizontal="left" vertical="center"/>
    </xf>
    <xf numFmtId="0" fontId="9" fillId="7" borderId="4" xfId="0" applyFont="1" applyFill="1" applyBorder="1" applyAlignment="1" applyProtection="1">
      <alignment horizontal="left" vertical="center"/>
    </xf>
    <xf numFmtId="0" fontId="10" fillId="0" borderId="3"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8" fillId="15" borderId="2" xfId="0" applyFont="1" applyFill="1" applyBorder="1" applyAlignment="1">
      <alignment horizontal="center" vertical="center"/>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31" xfId="0" applyFont="1" applyFill="1" applyBorder="1" applyAlignment="1" applyProtection="1">
      <alignment horizontal="left" vertical="center" wrapText="1"/>
    </xf>
    <xf numFmtId="0" fontId="9" fillId="12" borderId="3" xfId="0" applyFont="1" applyFill="1" applyBorder="1" applyAlignment="1" applyProtection="1">
      <alignment horizontal="left" vertical="center"/>
    </xf>
    <xf numFmtId="0" fontId="9" fillId="12" borderId="5" xfId="0" applyFont="1" applyFill="1" applyBorder="1" applyAlignment="1" applyProtection="1">
      <alignment horizontal="left" vertical="center"/>
    </xf>
    <xf numFmtId="0" fontId="9" fillId="12" borderId="4" xfId="0" applyFont="1" applyFill="1" applyBorder="1" applyAlignment="1" applyProtection="1">
      <alignment horizontal="left" vertical="center"/>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30" fillId="0" borderId="5" xfId="0" applyFont="1" applyBorder="1" applyAlignment="1">
      <alignment horizontal="center" vertical="center"/>
    </xf>
    <xf numFmtId="0" fontId="30" fillId="0" borderId="4" xfId="0" applyFont="1" applyBorder="1" applyAlignment="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29" fillId="0" borderId="38" xfId="0" applyFont="1" applyFill="1" applyBorder="1" applyAlignment="1" applyProtection="1">
      <alignment horizontal="left" vertical="center"/>
    </xf>
    <xf numFmtId="0" fontId="29" fillId="0" borderId="18" xfId="0" applyFont="1" applyFill="1" applyBorder="1" applyAlignment="1" applyProtection="1">
      <alignment horizontal="left" vertical="center"/>
    </xf>
    <xf numFmtId="0" fontId="11" fillId="7" borderId="3" xfId="0" applyFont="1" applyFill="1" applyBorder="1" applyAlignment="1" applyProtection="1">
      <alignment horizontal="center" vertical="center"/>
    </xf>
    <xf numFmtId="0" fontId="11" fillId="7" borderId="4" xfId="0" applyFont="1" applyFill="1" applyBorder="1" applyAlignment="1" applyProtection="1">
      <alignment horizontal="center" vertical="center"/>
    </xf>
    <xf numFmtId="0" fontId="12" fillId="14" borderId="21"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cellXfs>
  <cellStyles count="3">
    <cellStyle name="Moeda" xfId="2" builtinId="4"/>
    <cellStyle name="Normal" xfId="0" builtinId="0"/>
    <cellStyle name="Porcentagem" xfId="1" builtinId="5"/>
  </cellStyles>
  <dxfs count="0"/>
  <tableStyles count="0" defaultTableStyle="TableStyleMedium9" defaultPivotStyle="PivotStyleLight16"/>
  <colors>
    <mruColors>
      <color rgb="FFFF00FF"/>
      <color rgb="FFFF9900"/>
      <color rgb="FF66FF3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1439333</xdr:colOff>
      <xdr:row>0</xdr:row>
      <xdr:rowOff>185210</xdr:rowOff>
    </xdr:from>
    <xdr:to>
      <xdr:col>4</xdr:col>
      <xdr:colOff>436734</xdr:colOff>
      <xdr:row>0</xdr:row>
      <xdr:rowOff>1430504</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0364" y="185210"/>
          <a:ext cx="1235776" cy="124529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
  <sheetViews>
    <sheetView view="pageBreakPreview" zoomScale="80" zoomScaleNormal="100" zoomScaleSheetLayoutView="80" workbookViewId="0">
      <selection activeCell="C24" sqref="C24:H24"/>
    </sheetView>
  </sheetViews>
  <sheetFormatPr defaultRowHeight="15" x14ac:dyDescent="0.25"/>
  <cols>
    <col min="1" max="1" width="6" customWidth="1"/>
    <col min="2" max="2" width="49.140625" customWidth="1"/>
    <col min="3" max="3" width="11.42578125" customWidth="1"/>
    <col min="4" max="4" width="33.5703125" customWidth="1"/>
    <col min="5" max="5" width="14.28515625" customWidth="1"/>
    <col min="6" max="6" width="22.28515625" customWidth="1"/>
    <col min="7" max="7" width="14" customWidth="1"/>
    <col min="8" max="8" width="17.42578125" customWidth="1"/>
    <col min="9" max="9" width="28.28515625" customWidth="1"/>
  </cols>
  <sheetData>
    <row r="1" spans="1:9" ht="176.25" customHeight="1" x14ac:dyDescent="0.25">
      <c r="A1" s="187" t="s">
        <v>57</v>
      </c>
      <c r="B1" s="188"/>
      <c r="C1" s="188"/>
      <c r="D1" s="188"/>
      <c r="E1" s="188"/>
      <c r="F1" s="188"/>
      <c r="G1" s="188"/>
      <c r="H1" s="188"/>
      <c r="I1" s="188"/>
    </row>
    <row r="2" spans="1:9" ht="41.25" customHeight="1" thickBot="1" x14ac:dyDescent="0.35">
      <c r="A2" s="189" t="s">
        <v>90</v>
      </c>
      <c r="B2" s="190"/>
      <c r="C2" s="190"/>
      <c r="D2" s="190"/>
      <c r="E2" s="190"/>
      <c r="F2" s="190"/>
      <c r="G2" s="190"/>
      <c r="H2" s="190"/>
      <c r="I2" s="190"/>
    </row>
    <row r="3" spans="1:9" ht="42.75" customHeight="1" thickBot="1" x14ac:dyDescent="0.3">
      <c r="A3" s="175" t="s">
        <v>89</v>
      </c>
      <c r="B3" s="176"/>
      <c r="C3" s="177" t="s">
        <v>96</v>
      </c>
      <c r="D3" s="176"/>
      <c r="E3" s="176"/>
      <c r="F3" s="176"/>
      <c r="G3" s="176"/>
      <c r="H3" s="176"/>
      <c r="I3" s="178"/>
    </row>
    <row r="4" spans="1:9" ht="54" customHeight="1" x14ac:dyDescent="0.25">
      <c r="A4" s="112"/>
      <c r="B4" s="113" t="s">
        <v>97</v>
      </c>
      <c r="C4" s="113" t="s">
        <v>41</v>
      </c>
      <c r="D4" s="113" t="s">
        <v>74</v>
      </c>
      <c r="E4" s="113" t="s">
        <v>48</v>
      </c>
      <c r="F4" s="114" t="s">
        <v>30</v>
      </c>
      <c r="G4" s="114" t="s">
        <v>71</v>
      </c>
      <c r="H4" s="115" t="s">
        <v>72</v>
      </c>
      <c r="I4" s="116" t="s">
        <v>70</v>
      </c>
    </row>
    <row r="5" spans="1:9" ht="30" customHeight="1" x14ac:dyDescent="0.25">
      <c r="A5" s="17">
        <v>1</v>
      </c>
      <c r="B5" s="117"/>
      <c r="C5" s="118"/>
      <c r="D5" s="172"/>
      <c r="E5" s="119"/>
      <c r="F5" s="120"/>
      <c r="G5" s="120"/>
      <c r="H5" s="121" t="e">
        <f>F5/G5</f>
        <v>#DIV/0!</v>
      </c>
      <c r="I5" s="18" t="e">
        <f t="shared" ref="I5:I18" si="0">H5*C5</f>
        <v>#DIV/0!</v>
      </c>
    </row>
    <row r="6" spans="1:9" ht="30" customHeight="1" x14ac:dyDescent="0.25">
      <c r="A6" s="17">
        <v>2</v>
      </c>
      <c r="B6" s="117"/>
      <c r="C6" s="118"/>
      <c r="D6" s="119"/>
      <c r="E6" s="119"/>
      <c r="F6" s="120"/>
      <c r="G6" s="120"/>
      <c r="H6" s="121" t="e">
        <f t="shared" ref="H6:H18" si="1">F6/G6</f>
        <v>#DIV/0!</v>
      </c>
      <c r="I6" s="18" t="e">
        <f t="shared" si="0"/>
        <v>#DIV/0!</v>
      </c>
    </row>
    <row r="7" spans="1:9" ht="30" customHeight="1" x14ac:dyDescent="0.25">
      <c r="A7" s="17">
        <v>3</v>
      </c>
      <c r="B7" s="117"/>
      <c r="C7" s="118"/>
      <c r="D7" s="119"/>
      <c r="E7" s="119"/>
      <c r="F7" s="120"/>
      <c r="G7" s="120"/>
      <c r="H7" s="121" t="e">
        <f t="shared" si="1"/>
        <v>#DIV/0!</v>
      </c>
      <c r="I7" s="18" t="e">
        <f t="shared" si="0"/>
        <v>#DIV/0!</v>
      </c>
    </row>
    <row r="8" spans="1:9" ht="30" customHeight="1" x14ac:dyDescent="0.25">
      <c r="A8" s="17">
        <v>4</v>
      </c>
      <c r="B8" s="117"/>
      <c r="C8" s="118"/>
      <c r="D8" s="119"/>
      <c r="E8" s="119"/>
      <c r="F8" s="120"/>
      <c r="G8" s="120"/>
      <c r="H8" s="121" t="e">
        <f t="shared" si="1"/>
        <v>#DIV/0!</v>
      </c>
      <c r="I8" s="18" t="e">
        <f t="shared" si="0"/>
        <v>#DIV/0!</v>
      </c>
    </row>
    <row r="9" spans="1:9" ht="30" customHeight="1" x14ac:dyDescent="0.25">
      <c r="A9" s="17">
        <v>5</v>
      </c>
      <c r="B9" s="117"/>
      <c r="C9" s="118"/>
      <c r="D9" s="119"/>
      <c r="E9" s="119"/>
      <c r="F9" s="120"/>
      <c r="G9" s="120"/>
      <c r="H9" s="121" t="e">
        <f t="shared" si="1"/>
        <v>#DIV/0!</v>
      </c>
      <c r="I9" s="18" t="e">
        <f t="shared" si="0"/>
        <v>#DIV/0!</v>
      </c>
    </row>
    <row r="10" spans="1:9" ht="30" customHeight="1" x14ac:dyDescent="0.25">
      <c r="A10" s="17">
        <v>6</v>
      </c>
      <c r="B10" s="117"/>
      <c r="C10" s="118"/>
      <c r="D10" s="119"/>
      <c r="E10" s="119"/>
      <c r="F10" s="120"/>
      <c r="G10" s="120"/>
      <c r="H10" s="121" t="e">
        <f t="shared" si="1"/>
        <v>#DIV/0!</v>
      </c>
      <c r="I10" s="18" t="e">
        <f t="shared" si="0"/>
        <v>#DIV/0!</v>
      </c>
    </row>
    <row r="11" spans="1:9" ht="30" customHeight="1" x14ac:dyDescent="0.25">
      <c r="A11" s="17">
        <v>7</v>
      </c>
      <c r="B11" s="117"/>
      <c r="C11" s="118"/>
      <c r="D11" s="119"/>
      <c r="E11" s="119"/>
      <c r="F11" s="120"/>
      <c r="G11" s="120"/>
      <c r="H11" s="121" t="e">
        <f t="shared" si="1"/>
        <v>#DIV/0!</v>
      </c>
      <c r="I11" s="18" t="e">
        <f t="shared" si="0"/>
        <v>#DIV/0!</v>
      </c>
    </row>
    <row r="12" spans="1:9" ht="30" customHeight="1" x14ac:dyDescent="0.25">
      <c r="A12" s="19">
        <v>8</v>
      </c>
      <c r="B12" s="117"/>
      <c r="C12" s="118"/>
      <c r="D12" s="119"/>
      <c r="E12" s="119"/>
      <c r="F12" s="120"/>
      <c r="G12" s="120"/>
      <c r="H12" s="121" t="e">
        <f t="shared" si="1"/>
        <v>#DIV/0!</v>
      </c>
      <c r="I12" s="20" t="e">
        <f t="shared" si="0"/>
        <v>#DIV/0!</v>
      </c>
    </row>
    <row r="13" spans="1:9" ht="30" customHeight="1" x14ac:dyDescent="0.25">
      <c r="A13" s="17">
        <v>9</v>
      </c>
      <c r="B13" s="117"/>
      <c r="C13" s="118"/>
      <c r="D13" s="119"/>
      <c r="E13" s="119"/>
      <c r="F13" s="120"/>
      <c r="G13" s="120"/>
      <c r="H13" s="121" t="e">
        <f t="shared" si="1"/>
        <v>#DIV/0!</v>
      </c>
      <c r="I13" s="18" t="e">
        <f t="shared" si="0"/>
        <v>#DIV/0!</v>
      </c>
    </row>
    <row r="14" spans="1:9" ht="30" customHeight="1" x14ac:dyDescent="0.25">
      <c r="A14" s="17">
        <v>10</v>
      </c>
      <c r="B14" s="117"/>
      <c r="C14" s="118"/>
      <c r="D14" s="119"/>
      <c r="E14" s="119"/>
      <c r="F14" s="120"/>
      <c r="G14" s="120"/>
      <c r="H14" s="121" t="e">
        <f t="shared" si="1"/>
        <v>#DIV/0!</v>
      </c>
      <c r="I14" s="18" t="e">
        <f t="shared" si="0"/>
        <v>#DIV/0!</v>
      </c>
    </row>
    <row r="15" spans="1:9" ht="43.5" customHeight="1" x14ac:dyDescent="0.25">
      <c r="A15" s="17">
        <v>11</v>
      </c>
      <c r="B15" s="117"/>
      <c r="C15" s="118"/>
      <c r="D15" s="119"/>
      <c r="E15" s="119"/>
      <c r="F15" s="120"/>
      <c r="G15" s="120"/>
      <c r="H15" s="121" t="e">
        <f t="shared" si="1"/>
        <v>#DIV/0!</v>
      </c>
      <c r="I15" s="18" t="e">
        <f t="shared" si="0"/>
        <v>#DIV/0!</v>
      </c>
    </row>
    <row r="16" spans="1:9" ht="43.5" customHeight="1" x14ac:dyDescent="0.25">
      <c r="A16" s="17">
        <v>12</v>
      </c>
      <c r="B16" s="117"/>
      <c r="C16" s="118"/>
      <c r="D16" s="119"/>
      <c r="E16" s="119"/>
      <c r="F16" s="120"/>
      <c r="G16" s="120"/>
      <c r="H16" s="121" t="e">
        <f t="shared" si="1"/>
        <v>#DIV/0!</v>
      </c>
      <c r="I16" s="18" t="e">
        <f t="shared" si="0"/>
        <v>#DIV/0!</v>
      </c>
    </row>
    <row r="17" spans="1:9" ht="43.5" customHeight="1" x14ac:dyDescent="0.25">
      <c r="A17" s="17">
        <v>13</v>
      </c>
      <c r="B17" s="117"/>
      <c r="C17" s="118"/>
      <c r="D17" s="119"/>
      <c r="E17" s="119"/>
      <c r="F17" s="120"/>
      <c r="G17" s="120"/>
      <c r="H17" s="121" t="e">
        <f t="shared" si="1"/>
        <v>#DIV/0!</v>
      </c>
      <c r="I17" s="18" t="e">
        <f t="shared" si="0"/>
        <v>#DIV/0!</v>
      </c>
    </row>
    <row r="18" spans="1:9" ht="29.25" customHeight="1" thickBot="1" x14ac:dyDescent="0.3">
      <c r="A18" s="21">
        <v>14</v>
      </c>
      <c r="B18" s="122"/>
      <c r="C18" s="123"/>
      <c r="D18" s="124"/>
      <c r="E18" s="124"/>
      <c r="F18" s="125"/>
      <c r="G18" s="125"/>
      <c r="H18" s="126" t="e">
        <f t="shared" si="1"/>
        <v>#DIV/0!</v>
      </c>
      <c r="I18" s="128" t="e">
        <f t="shared" si="0"/>
        <v>#DIV/0!</v>
      </c>
    </row>
    <row r="19" spans="1:9" ht="30" customHeight="1" thickBot="1" x14ac:dyDescent="0.3">
      <c r="A19" s="191" t="s">
        <v>55</v>
      </c>
      <c r="B19" s="192"/>
      <c r="C19" s="22">
        <f>SUM(C5:C18)</f>
        <v>0</v>
      </c>
      <c r="D19" s="191" t="s">
        <v>73</v>
      </c>
      <c r="E19" s="192"/>
      <c r="F19" s="23" t="e">
        <f>AVERAGE(F5:F18)</f>
        <v>#DIV/0!</v>
      </c>
      <c r="G19" s="127"/>
      <c r="H19" s="80" t="e">
        <f>AVERAGE(H5:H18)</f>
        <v>#DIV/0!</v>
      </c>
      <c r="I19" s="79" t="e">
        <f>SUM(I5:I18)</f>
        <v>#DIV/0!</v>
      </c>
    </row>
    <row r="20" spans="1:9" ht="33" customHeight="1" thickBot="1" x14ac:dyDescent="0.3">
      <c r="A20" s="183"/>
      <c r="B20" s="183"/>
      <c r="C20" s="183"/>
      <c r="D20" s="183"/>
      <c r="E20" s="183"/>
      <c r="F20" s="183"/>
      <c r="G20" s="183"/>
      <c r="H20" s="183"/>
      <c r="I20" s="183"/>
    </row>
    <row r="21" spans="1:9" ht="30" customHeight="1" thickBot="1" x14ac:dyDescent="0.3">
      <c r="A21" s="193" t="s">
        <v>56</v>
      </c>
      <c r="B21" s="194"/>
      <c r="C21" s="194"/>
      <c r="D21" s="194"/>
      <c r="E21" s="194"/>
      <c r="F21" s="194"/>
      <c r="G21" s="194"/>
      <c r="H21" s="194"/>
      <c r="I21" s="24"/>
    </row>
    <row r="22" spans="1:9" s="4" customFormat="1" ht="30" customHeight="1" thickBot="1" x14ac:dyDescent="0.3">
      <c r="A22" s="181"/>
      <c r="B22" s="182"/>
      <c r="C22" s="25" t="s">
        <v>53</v>
      </c>
      <c r="D22" s="25" t="s">
        <v>50</v>
      </c>
      <c r="E22" s="25" t="s">
        <v>51</v>
      </c>
      <c r="F22" s="173" t="s">
        <v>75</v>
      </c>
      <c r="G22" s="174"/>
      <c r="H22" s="174"/>
      <c r="I22" s="131"/>
    </row>
    <row r="23" spans="1:9" ht="37.5" customHeight="1" thickBot="1" x14ac:dyDescent="0.3">
      <c r="A23" s="26" t="s">
        <v>52</v>
      </c>
      <c r="B23" s="27" t="s">
        <v>98</v>
      </c>
      <c r="C23" s="78">
        <v>8</v>
      </c>
      <c r="D23" s="78"/>
      <c r="E23" s="133" t="e">
        <f>H5</f>
        <v>#DIV/0!</v>
      </c>
      <c r="F23" s="134"/>
      <c r="G23" s="129" t="e">
        <f>C23*D23*E23</f>
        <v>#DIV/0!</v>
      </c>
      <c r="H23" s="130"/>
      <c r="I23" s="132"/>
    </row>
    <row r="24" spans="1:9" ht="27.75" customHeight="1" thickBot="1" x14ac:dyDescent="0.3">
      <c r="A24" s="179" t="s">
        <v>76</v>
      </c>
      <c r="B24" s="180"/>
      <c r="C24" s="184" t="e">
        <f>SUM(I19,#REF!,G23)</f>
        <v>#REF!</v>
      </c>
      <c r="D24" s="185"/>
      <c r="E24" s="185"/>
      <c r="F24" s="185"/>
      <c r="G24" s="185"/>
      <c r="H24" s="186"/>
      <c r="I24" s="132"/>
    </row>
    <row r="25" spans="1:9" x14ac:dyDescent="0.25">
      <c r="I25" s="135"/>
    </row>
  </sheetData>
  <mergeCells count="12">
    <mergeCell ref="A1:I1"/>
    <mergeCell ref="A2:I2"/>
    <mergeCell ref="A19:B19"/>
    <mergeCell ref="D19:E19"/>
    <mergeCell ref="A21:H21"/>
    <mergeCell ref="F22:H22"/>
    <mergeCell ref="A3:B3"/>
    <mergeCell ref="C3:I3"/>
    <mergeCell ref="A24:B24"/>
    <mergeCell ref="A22:B22"/>
    <mergeCell ref="A20:I20"/>
    <mergeCell ref="C24:H24"/>
  </mergeCells>
  <pageMargins left="0.511811024" right="0.511811024" top="0.78740157499999996" bottom="0.78740157499999996" header="0.31496062000000002" footer="0.31496062000000002"/>
  <pageSetup paperSize="9" scale="4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6"/>
  <sheetViews>
    <sheetView showGridLines="0" tabSelected="1" view="pageBreakPreview" topLeftCell="A31" zoomScale="120" zoomScaleNormal="100" zoomScaleSheetLayoutView="120" workbookViewId="0">
      <selection activeCell="G42" sqref="G42"/>
    </sheetView>
  </sheetViews>
  <sheetFormatPr defaultColWidth="9.140625" defaultRowHeight="15" outlineLevelRow="1" x14ac:dyDescent="0.25"/>
  <cols>
    <col min="1" max="1" width="3.28515625" style="1" customWidth="1"/>
    <col min="2" max="2" width="8.7109375" style="1" customWidth="1"/>
    <col min="3" max="3" width="36.42578125" style="65" customWidth="1"/>
    <col min="4" max="4" width="14.85546875" style="1" customWidth="1"/>
    <col min="5" max="5" width="14.7109375" style="77" bestFit="1" customWidth="1"/>
    <col min="6" max="6" width="21" style="45" bestFit="1" customWidth="1"/>
    <col min="7" max="7" width="19" style="45" customWidth="1"/>
    <col min="8" max="16384" width="9.140625" style="1"/>
  </cols>
  <sheetData>
    <row r="1" spans="2:7" ht="20.100000000000001" customHeight="1" thickBot="1" x14ac:dyDescent="0.3">
      <c r="B1" s="251" t="s">
        <v>92</v>
      </c>
      <c r="C1" s="252"/>
      <c r="D1" s="252"/>
      <c r="E1" s="252"/>
      <c r="F1" s="252"/>
      <c r="G1" s="253"/>
    </row>
    <row r="2" spans="2:7" ht="20.100000000000001" customHeight="1" x14ac:dyDescent="0.25">
      <c r="B2" s="5"/>
      <c r="C2" s="61"/>
      <c r="D2" s="5"/>
      <c r="E2" s="66"/>
      <c r="F2" s="33"/>
      <c r="G2" s="33"/>
    </row>
    <row r="3" spans="2:7" ht="20.100000000000001" customHeight="1" x14ac:dyDescent="0.25">
      <c r="B3" s="259" t="s">
        <v>19</v>
      </c>
      <c r="C3" s="259"/>
      <c r="D3" s="259"/>
      <c r="E3" s="259"/>
      <c r="F3" s="259"/>
      <c r="G3" s="259"/>
    </row>
    <row r="4" spans="2:7" ht="20.100000000000001" customHeight="1" x14ac:dyDescent="0.25">
      <c r="B4" s="254" t="s">
        <v>11</v>
      </c>
      <c r="C4" s="255"/>
      <c r="D4" s="255"/>
      <c r="E4" s="256"/>
      <c r="F4" s="157" t="s">
        <v>14</v>
      </c>
      <c r="G4" s="158">
        <f>SUM(G6:G6)</f>
        <v>0</v>
      </c>
    </row>
    <row r="5" spans="2:7" ht="20.100000000000001" customHeight="1" x14ac:dyDescent="0.25">
      <c r="B5" s="6" t="s">
        <v>3</v>
      </c>
      <c r="C5" s="249" t="s">
        <v>4</v>
      </c>
      <c r="D5" s="250"/>
      <c r="E5" s="6" t="s">
        <v>32</v>
      </c>
      <c r="F5" s="154" t="s">
        <v>33</v>
      </c>
      <c r="G5" s="154" t="s">
        <v>13</v>
      </c>
    </row>
    <row r="6" spans="2:7" ht="20.100000000000001" customHeight="1" x14ac:dyDescent="0.25">
      <c r="B6" s="7">
        <v>339014</v>
      </c>
      <c r="C6" s="257" t="s">
        <v>69</v>
      </c>
      <c r="D6" s="258"/>
      <c r="E6" s="68"/>
      <c r="F6" s="36">
        <v>0</v>
      </c>
      <c r="G6" s="36">
        <f t="shared" ref="G6" si="0">E6*F6</f>
        <v>0</v>
      </c>
    </row>
    <row r="7" spans="2:7" ht="20.100000000000001" customHeight="1" x14ac:dyDescent="0.25">
      <c r="B7" s="5"/>
      <c r="C7" s="61"/>
      <c r="D7" s="5"/>
      <c r="E7" s="66"/>
      <c r="F7" s="33"/>
      <c r="G7" s="33"/>
    </row>
    <row r="8" spans="2:7" ht="20.100000000000001" customHeight="1" x14ac:dyDescent="0.25">
      <c r="B8" s="254" t="s">
        <v>15</v>
      </c>
      <c r="C8" s="255"/>
      <c r="D8" s="255"/>
      <c r="E8" s="256"/>
      <c r="F8" s="157" t="s">
        <v>14</v>
      </c>
      <c r="G8" s="158">
        <f>G10</f>
        <v>0</v>
      </c>
    </row>
    <row r="9" spans="2:7" ht="20.100000000000001" customHeight="1" x14ac:dyDescent="0.25">
      <c r="B9" s="6" t="s">
        <v>3</v>
      </c>
      <c r="C9" s="249" t="s">
        <v>4</v>
      </c>
      <c r="D9" s="250"/>
      <c r="E9" s="6" t="s">
        <v>32</v>
      </c>
      <c r="F9" s="154" t="s">
        <v>12</v>
      </c>
      <c r="G9" s="154" t="s">
        <v>13</v>
      </c>
    </row>
    <row r="10" spans="2:7" ht="20.100000000000001" customHeight="1" x14ac:dyDescent="0.25">
      <c r="B10" s="8">
        <v>339033</v>
      </c>
      <c r="C10" s="205"/>
      <c r="D10" s="206"/>
      <c r="E10" s="69"/>
      <c r="F10" s="37">
        <v>0</v>
      </c>
      <c r="G10" s="37">
        <f>E10*F10</f>
        <v>0</v>
      </c>
    </row>
    <row r="11" spans="2:7" ht="20.100000000000001" customHeight="1" x14ac:dyDescent="0.25">
      <c r="B11" s="5"/>
      <c r="C11" s="61"/>
      <c r="D11" s="5"/>
      <c r="E11" s="66"/>
      <c r="F11" s="33"/>
      <c r="G11" s="33"/>
    </row>
    <row r="12" spans="2:7" ht="20.100000000000001" customHeight="1" x14ac:dyDescent="0.25">
      <c r="B12" s="254" t="s">
        <v>6</v>
      </c>
      <c r="C12" s="255"/>
      <c r="D12" s="255"/>
      <c r="E12" s="256"/>
      <c r="F12" s="157" t="s">
        <v>14</v>
      </c>
      <c r="G12" s="158">
        <f>SUM(G14)</f>
        <v>0</v>
      </c>
    </row>
    <row r="13" spans="2:7" ht="20.100000000000001" customHeight="1" x14ac:dyDescent="0.25">
      <c r="B13" s="96" t="s">
        <v>3</v>
      </c>
      <c r="C13" s="97" t="s">
        <v>4</v>
      </c>
      <c r="D13" s="96" t="s">
        <v>32</v>
      </c>
      <c r="E13" s="96" t="s">
        <v>34</v>
      </c>
      <c r="F13" s="155" t="s">
        <v>35</v>
      </c>
      <c r="G13" s="155" t="s">
        <v>13</v>
      </c>
    </row>
    <row r="14" spans="2:7" ht="20.100000000000001" customHeight="1" x14ac:dyDescent="0.25">
      <c r="B14" s="153">
        <v>339018</v>
      </c>
      <c r="C14" s="110" t="s">
        <v>49</v>
      </c>
      <c r="D14" s="98"/>
      <c r="E14" s="99"/>
      <c r="F14" s="103"/>
      <c r="G14" s="100">
        <f>E14*F14</f>
        <v>0</v>
      </c>
    </row>
    <row r="15" spans="2:7" ht="20.100000000000001" customHeight="1" x14ac:dyDescent="0.25">
      <c r="B15" s="5"/>
      <c r="C15" s="61"/>
      <c r="D15" s="5"/>
      <c r="E15" s="66"/>
      <c r="F15" s="33"/>
      <c r="G15" s="33"/>
    </row>
    <row r="16" spans="2:7" ht="20.100000000000001" customHeight="1" x14ac:dyDescent="0.25">
      <c r="B16" s="254" t="s">
        <v>7</v>
      </c>
      <c r="C16" s="255"/>
      <c r="D16" s="255"/>
      <c r="E16" s="256"/>
      <c r="F16" s="157" t="s">
        <v>14</v>
      </c>
      <c r="G16" s="158">
        <f>SUM(G18:G22)</f>
        <v>2250</v>
      </c>
    </row>
    <row r="17" spans="2:7" ht="20.100000000000001" customHeight="1" x14ac:dyDescent="0.25">
      <c r="B17" s="6" t="s">
        <v>3</v>
      </c>
      <c r="C17" s="249" t="s">
        <v>4</v>
      </c>
      <c r="D17" s="250"/>
      <c r="E17" s="6" t="s">
        <v>36</v>
      </c>
      <c r="F17" s="154" t="s">
        <v>12</v>
      </c>
      <c r="G17" s="154" t="s">
        <v>13</v>
      </c>
    </row>
    <row r="18" spans="2:7" ht="20.100000000000001" customHeight="1" x14ac:dyDescent="0.25">
      <c r="B18" s="276">
        <v>339036</v>
      </c>
      <c r="C18" s="205" t="s">
        <v>94</v>
      </c>
      <c r="D18" s="206"/>
      <c r="E18" s="171">
        <v>3</v>
      </c>
      <c r="F18" s="36">
        <v>750</v>
      </c>
      <c r="G18" s="36">
        <f>E18*F18</f>
        <v>2250</v>
      </c>
    </row>
    <row r="19" spans="2:7" ht="20.100000000000001" customHeight="1" x14ac:dyDescent="0.25">
      <c r="B19" s="277"/>
      <c r="C19" s="205"/>
      <c r="D19" s="206"/>
      <c r="E19" s="104"/>
      <c r="F19" s="36"/>
      <c r="G19" s="36">
        <f t="shared" ref="G19:G21" si="1">E19*F19</f>
        <v>0</v>
      </c>
    </row>
    <row r="20" spans="2:7" ht="20.100000000000001" customHeight="1" x14ac:dyDescent="0.25">
      <c r="B20" s="277"/>
      <c r="C20" s="205"/>
      <c r="D20" s="206"/>
      <c r="E20" s="70"/>
      <c r="F20" s="36"/>
      <c r="G20" s="36">
        <f>E20*F20</f>
        <v>0</v>
      </c>
    </row>
    <row r="21" spans="2:7" ht="20.100000000000001" customHeight="1" x14ac:dyDescent="0.25">
      <c r="B21" s="277"/>
      <c r="C21" s="205"/>
      <c r="D21" s="206"/>
      <c r="E21" s="70"/>
      <c r="F21" s="36"/>
      <c r="G21" s="36">
        <f t="shared" si="1"/>
        <v>0</v>
      </c>
    </row>
    <row r="22" spans="2:7" ht="20.100000000000001" customHeight="1" x14ac:dyDescent="0.25">
      <c r="B22" s="278"/>
      <c r="C22" s="205"/>
      <c r="D22" s="206"/>
      <c r="E22" s="70"/>
      <c r="F22" s="36"/>
      <c r="G22" s="36">
        <f>E22*F22</f>
        <v>0</v>
      </c>
    </row>
    <row r="23" spans="2:7" ht="20.100000000000001" customHeight="1" x14ac:dyDescent="0.25">
      <c r="B23" s="9"/>
      <c r="C23" s="62"/>
      <c r="D23" s="10"/>
      <c r="E23" s="71"/>
      <c r="F23" s="47"/>
      <c r="G23" s="38"/>
    </row>
    <row r="24" spans="2:7" ht="20.100000000000001" customHeight="1" x14ac:dyDescent="0.25">
      <c r="B24" s="254" t="s">
        <v>16</v>
      </c>
      <c r="C24" s="255"/>
      <c r="D24" s="255"/>
      <c r="E24" s="256"/>
      <c r="F24" s="157" t="s">
        <v>14</v>
      </c>
      <c r="G24" s="158">
        <f>SUM(G26)</f>
        <v>450</v>
      </c>
    </row>
    <row r="25" spans="2:7" ht="20.100000000000001" customHeight="1" x14ac:dyDescent="0.25">
      <c r="B25" s="6" t="s">
        <v>3</v>
      </c>
      <c r="C25" s="249" t="s">
        <v>4</v>
      </c>
      <c r="D25" s="250"/>
      <c r="E25" s="6" t="s">
        <v>37</v>
      </c>
      <c r="F25" s="154"/>
      <c r="G25" s="154" t="s">
        <v>13</v>
      </c>
    </row>
    <row r="26" spans="2:7" ht="19.5" customHeight="1" x14ac:dyDescent="0.25">
      <c r="B26" s="7">
        <v>339047</v>
      </c>
      <c r="C26" s="205" t="s">
        <v>9</v>
      </c>
      <c r="D26" s="206"/>
      <c r="E26" s="136">
        <v>0.2</v>
      </c>
      <c r="F26" s="37">
        <f>G16</f>
        <v>2250</v>
      </c>
      <c r="G26" s="37">
        <f>E26*F26</f>
        <v>450</v>
      </c>
    </row>
    <row r="27" spans="2:7" ht="19.5" customHeight="1" x14ac:dyDescent="0.25">
      <c r="B27" s="9"/>
      <c r="C27" s="111"/>
      <c r="D27" s="111"/>
      <c r="E27" s="152"/>
      <c r="F27" s="38"/>
      <c r="G27" s="38"/>
    </row>
    <row r="28" spans="2:7" ht="20.100000000000001" customHeight="1" x14ac:dyDescent="0.25">
      <c r="B28" s="254" t="s">
        <v>17</v>
      </c>
      <c r="C28" s="255"/>
      <c r="D28" s="255"/>
      <c r="E28" s="256"/>
      <c r="F28" s="157" t="s">
        <v>14</v>
      </c>
      <c r="G28" s="158">
        <f>SUM(G30:G31)</f>
        <v>0</v>
      </c>
    </row>
    <row r="29" spans="2:7" ht="20.100000000000001" customHeight="1" x14ac:dyDescent="0.25">
      <c r="B29" s="6" t="s">
        <v>3</v>
      </c>
      <c r="C29" s="281" t="s">
        <v>4</v>
      </c>
      <c r="D29" s="282"/>
      <c r="E29" s="6" t="s">
        <v>32</v>
      </c>
      <c r="F29" s="154" t="s">
        <v>12</v>
      </c>
      <c r="G29" s="154" t="s">
        <v>13</v>
      </c>
    </row>
    <row r="30" spans="2:7" ht="20.100000000000001" customHeight="1" x14ac:dyDescent="0.25">
      <c r="B30" s="276">
        <v>339039</v>
      </c>
      <c r="C30" s="170" t="s">
        <v>95</v>
      </c>
      <c r="D30" s="107"/>
      <c r="E30" s="68"/>
      <c r="F30" s="36"/>
      <c r="G30" s="36">
        <f>E30*F30</f>
        <v>0</v>
      </c>
    </row>
    <row r="31" spans="2:7" ht="28.5" customHeight="1" x14ac:dyDescent="0.25">
      <c r="B31" s="278"/>
      <c r="C31" s="205"/>
      <c r="D31" s="206"/>
      <c r="E31" s="68"/>
      <c r="F31" s="36"/>
      <c r="G31" s="36">
        <f>E31*F31</f>
        <v>0</v>
      </c>
    </row>
    <row r="32" spans="2:7" ht="20.100000000000001" customHeight="1" x14ac:dyDescent="0.25">
      <c r="B32" s="11"/>
      <c r="C32" s="284"/>
      <c r="D32" s="284"/>
      <c r="E32" s="72"/>
      <c r="F32" s="38"/>
      <c r="G32" s="38"/>
    </row>
    <row r="33" spans="1:7" ht="20.100000000000001" customHeight="1" x14ac:dyDescent="0.25">
      <c r="B33" s="254" t="s">
        <v>88</v>
      </c>
      <c r="C33" s="255"/>
      <c r="D33" s="255"/>
      <c r="E33" s="256"/>
      <c r="F33" s="157" t="s">
        <v>14</v>
      </c>
      <c r="G33" s="158" t="e">
        <f>G35</f>
        <v>#DIV/0!</v>
      </c>
    </row>
    <row r="34" spans="1:7" ht="20.100000000000001" customHeight="1" x14ac:dyDescent="0.25">
      <c r="B34" s="6" t="s">
        <v>3</v>
      </c>
      <c r="C34" s="281" t="s">
        <v>4</v>
      </c>
      <c r="D34" s="282"/>
      <c r="E34" s="6" t="s">
        <v>32</v>
      </c>
      <c r="F34" s="154" t="s">
        <v>12</v>
      </c>
      <c r="G34" s="154" t="s">
        <v>13</v>
      </c>
    </row>
    <row r="35" spans="1:7" ht="20.100000000000001" customHeight="1" x14ac:dyDescent="0.25">
      <c r="B35" s="3" t="s">
        <v>93</v>
      </c>
      <c r="C35" s="269" t="s">
        <v>8</v>
      </c>
      <c r="D35" s="270"/>
      <c r="E35" s="156">
        <v>1</v>
      </c>
      <c r="F35" s="159" t="e">
        <f>G43-G49</f>
        <v>#DIV/0!</v>
      </c>
      <c r="G35" s="160" t="e">
        <f>IF(F35&lt;G40,G40,F35)</f>
        <v>#DIV/0!</v>
      </c>
    </row>
    <row r="36" spans="1:7" x14ac:dyDescent="0.25">
      <c r="B36" s="9"/>
      <c r="C36" s="28"/>
      <c r="D36" s="10"/>
      <c r="E36" s="73"/>
      <c r="F36" s="48"/>
      <c r="G36" s="38"/>
    </row>
    <row r="37" spans="1:7" ht="20.45" customHeight="1" thickBot="1" x14ac:dyDescent="0.3">
      <c r="A37" s="1" t="s">
        <v>47</v>
      </c>
      <c r="B37" s="5"/>
      <c r="C37" s="283" t="s">
        <v>68</v>
      </c>
      <c r="D37" s="283"/>
      <c r="E37" s="283"/>
      <c r="F37" s="283"/>
      <c r="G37" s="283"/>
    </row>
    <row r="38" spans="1:7" ht="20.100000000000001" customHeight="1" outlineLevel="1" x14ac:dyDescent="0.25">
      <c r="B38" s="9"/>
      <c r="C38" s="279" t="s">
        <v>59</v>
      </c>
      <c r="D38" s="81" t="s">
        <v>60</v>
      </c>
      <c r="E38" s="82" t="s">
        <v>31</v>
      </c>
      <c r="F38" s="83" t="s">
        <v>54</v>
      </c>
      <c r="G38" s="84" t="s">
        <v>58</v>
      </c>
    </row>
    <row r="39" spans="1:7" ht="20.100000000000001" customHeight="1" outlineLevel="1" x14ac:dyDescent="0.25">
      <c r="B39" s="9"/>
      <c r="C39" s="280"/>
      <c r="D39" s="85" t="e">
        <f>'MEMÓRIA DE CÁLCULO - RESSARCIM.'!I19</f>
        <v>#DIV/0!</v>
      </c>
      <c r="E39" s="137" t="e">
        <f>'MEMÓRIA DE CÁLCULO - RESSARCIM.'!G23</f>
        <v>#DIV/0!</v>
      </c>
      <c r="F39" s="138" t="s">
        <v>99</v>
      </c>
      <c r="G39" s="141" t="e">
        <f>D39+E39+F39</f>
        <v>#DIV/0!</v>
      </c>
    </row>
    <row r="40" spans="1:7" ht="20.100000000000001" customHeight="1" outlineLevel="1" x14ac:dyDescent="0.25">
      <c r="B40" s="9"/>
      <c r="C40" s="140" t="s">
        <v>61</v>
      </c>
      <c r="D40" s="139">
        <v>2E-3</v>
      </c>
      <c r="E40" s="274" t="s">
        <v>83</v>
      </c>
      <c r="F40" s="275"/>
      <c r="G40" s="161">
        <f>D40*G73</f>
        <v>0</v>
      </c>
    </row>
    <row r="41" spans="1:7" ht="20.100000000000001" customHeight="1" outlineLevel="1" x14ac:dyDescent="0.25">
      <c r="B41" s="12"/>
      <c r="C41" s="264" t="s">
        <v>62</v>
      </c>
      <c r="D41" s="86" t="s">
        <v>20</v>
      </c>
      <c r="E41" s="87" t="s">
        <v>23</v>
      </c>
      <c r="F41" s="88" t="s">
        <v>24</v>
      </c>
      <c r="G41" s="162"/>
    </row>
    <row r="42" spans="1:7" ht="20.100000000000001" customHeight="1" outlineLevel="1" thickBot="1" x14ac:dyDescent="0.3">
      <c r="B42" s="12"/>
      <c r="C42" s="265"/>
      <c r="D42" s="89" t="s">
        <v>21</v>
      </c>
      <c r="E42" s="90" t="s">
        <v>22</v>
      </c>
      <c r="F42" s="91" t="s">
        <v>22</v>
      </c>
      <c r="G42" s="163">
        <f>IF(D42="SIM",100*6)+IF(E42="SIM",400*6)+IF(F42="SIM",800*6)</f>
        <v>600</v>
      </c>
    </row>
    <row r="43" spans="1:7" ht="20.100000000000001" customHeight="1" outlineLevel="1" thickBot="1" x14ac:dyDescent="0.3">
      <c r="B43" s="12"/>
      <c r="C43" s="92"/>
      <c r="D43" s="93"/>
      <c r="E43" s="94"/>
      <c r="F43" s="95" t="s">
        <v>29</v>
      </c>
      <c r="G43" s="164" t="e">
        <f>SUM(G39:G42)</f>
        <v>#DIV/0!</v>
      </c>
    </row>
    <row r="44" spans="1:7" ht="42.75" customHeight="1" outlineLevel="1" x14ac:dyDescent="0.25">
      <c r="B44" s="9"/>
      <c r="C44" s="13" t="s">
        <v>25</v>
      </c>
      <c r="D44" s="199" t="s">
        <v>77</v>
      </c>
      <c r="E44" s="200"/>
      <c r="F44" s="201"/>
      <c r="G44" s="168">
        <f>G51-G56</f>
        <v>0</v>
      </c>
    </row>
    <row r="45" spans="1:7" ht="44.25" customHeight="1" outlineLevel="1" x14ac:dyDescent="0.25">
      <c r="B45" s="9"/>
      <c r="C45" s="14" t="s">
        <v>26</v>
      </c>
      <c r="D45" s="202" t="s">
        <v>78</v>
      </c>
      <c r="E45" s="203"/>
      <c r="F45" s="204"/>
      <c r="G45" s="32">
        <f>G66</f>
        <v>0</v>
      </c>
    </row>
    <row r="46" spans="1:7" ht="41.25" customHeight="1" outlineLevel="1" x14ac:dyDescent="0.25">
      <c r="B46" s="9"/>
      <c r="C46" s="14" t="s">
        <v>27</v>
      </c>
      <c r="D46" s="202" t="s">
        <v>79</v>
      </c>
      <c r="E46" s="203"/>
      <c r="F46" s="204"/>
      <c r="G46" s="145">
        <f>G12</f>
        <v>0</v>
      </c>
    </row>
    <row r="47" spans="1:7" ht="69.75" customHeight="1" outlineLevel="1" x14ac:dyDescent="0.25">
      <c r="B47" s="9"/>
      <c r="C47" s="14" t="s">
        <v>80</v>
      </c>
      <c r="D47" s="202" t="s">
        <v>81</v>
      </c>
      <c r="E47" s="203"/>
      <c r="F47" s="204"/>
      <c r="G47" s="32"/>
    </row>
    <row r="48" spans="1:7" ht="51" customHeight="1" outlineLevel="1" thickBot="1" x14ac:dyDescent="0.3">
      <c r="B48" s="9"/>
      <c r="C48" s="143" t="s">
        <v>28</v>
      </c>
      <c r="D48" s="271" t="s">
        <v>82</v>
      </c>
      <c r="E48" s="272"/>
      <c r="F48" s="273"/>
      <c r="G48" s="144">
        <f>G56</f>
        <v>0</v>
      </c>
    </row>
    <row r="49" spans="2:7" ht="20.100000000000001" customHeight="1" outlineLevel="1" thickBot="1" x14ac:dyDescent="0.3">
      <c r="B49" s="9"/>
      <c r="C49" s="63"/>
      <c r="D49" s="10"/>
      <c r="E49" s="73"/>
      <c r="F49" s="49" t="s">
        <v>29</v>
      </c>
      <c r="G49" s="39">
        <f>SUM(G44:G48)</f>
        <v>0</v>
      </c>
    </row>
    <row r="50" spans="2:7" ht="20.100000000000001" customHeight="1" x14ac:dyDescent="0.25">
      <c r="B50" s="9"/>
      <c r="C50" s="63"/>
      <c r="D50" s="10"/>
      <c r="E50" s="73"/>
      <c r="F50" s="48"/>
      <c r="G50" s="38"/>
    </row>
    <row r="51" spans="2:7" ht="20.100000000000001" customHeight="1" x14ac:dyDescent="0.25">
      <c r="B51" s="266" t="s">
        <v>39</v>
      </c>
      <c r="C51" s="267"/>
      <c r="D51" s="267"/>
      <c r="E51" s="268"/>
      <c r="F51" s="46" t="s">
        <v>14</v>
      </c>
      <c r="G51" s="34">
        <f>SUM(G53:G56)</f>
        <v>0</v>
      </c>
    </row>
    <row r="52" spans="2:7" ht="20.100000000000001" customHeight="1" x14ac:dyDescent="0.25">
      <c r="B52" s="6" t="s">
        <v>3</v>
      </c>
      <c r="C52" s="249" t="s">
        <v>4</v>
      </c>
      <c r="D52" s="250"/>
      <c r="E52" s="67" t="s">
        <v>38</v>
      </c>
      <c r="F52" s="35" t="s">
        <v>12</v>
      </c>
      <c r="G52" s="35" t="s">
        <v>13</v>
      </c>
    </row>
    <row r="53" spans="2:7" ht="20.100000000000001" customHeight="1" x14ac:dyDescent="0.25">
      <c r="B53" s="276">
        <v>339030</v>
      </c>
      <c r="C53" s="260"/>
      <c r="D53" s="261"/>
      <c r="E53" s="105"/>
      <c r="F53" s="100"/>
      <c r="G53" s="100">
        <f>E53*F53</f>
        <v>0</v>
      </c>
    </row>
    <row r="54" spans="2:7" ht="20.100000000000001" customHeight="1" x14ac:dyDescent="0.25">
      <c r="B54" s="277"/>
      <c r="C54" s="205"/>
      <c r="D54" s="206"/>
      <c r="E54" s="68"/>
      <c r="F54" s="36"/>
      <c r="G54" s="36">
        <f t="shared" ref="G54:G56" si="2">E54*F54</f>
        <v>0</v>
      </c>
    </row>
    <row r="55" spans="2:7" ht="20.100000000000001" customHeight="1" x14ac:dyDescent="0.25">
      <c r="B55" s="277"/>
      <c r="C55" s="260"/>
      <c r="D55" s="261"/>
      <c r="E55" s="69"/>
      <c r="F55" s="37"/>
      <c r="G55" s="37">
        <f t="shared" si="2"/>
        <v>0</v>
      </c>
    </row>
    <row r="56" spans="2:7" ht="20.100000000000001" customHeight="1" x14ac:dyDescent="0.25">
      <c r="B56" s="278"/>
      <c r="C56" s="262" t="s">
        <v>87</v>
      </c>
      <c r="D56" s="263"/>
      <c r="E56" s="166"/>
      <c r="F56" s="167"/>
      <c r="G56" s="167">
        <f t="shared" si="2"/>
        <v>0</v>
      </c>
    </row>
    <row r="57" spans="2:7" ht="20.100000000000001" customHeight="1" x14ac:dyDescent="0.25">
      <c r="B57" s="5"/>
      <c r="C57" s="61"/>
      <c r="D57" s="5"/>
      <c r="E57" s="66"/>
      <c r="F57" s="33"/>
      <c r="G57" s="33"/>
    </row>
    <row r="58" spans="2:7" ht="20.100000000000001" customHeight="1" x14ac:dyDescent="0.25">
      <c r="B58" s="266" t="s">
        <v>40</v>
      </c>
      <c r="C58" s="267"/>
      <c r="D58" s="267"/>
      <c r="E58" s="268"/>
      <c r="F58" s="46" t="s">
        <v>14</v>
      </c>
      <c r="G58" s="34">
        <f>SUM(G60:G64)</f>
        <v>0</v>
      </c>
    </row>
    <row r="59" spans="2:7" ht="20.100000000000001" customHeight="1" x14ac:dyDescent="0.25">
      <c r="B59" s="6" t="s">
        <v>3</v>
      </c>
      <c r="C59" s="249" t="s">
        <v>4</v>
      </c>
      <c r="D59" s="250"/>
      <c r="E59" s="67" t="s">
        <v>32</v>
      </c>
      <c r="F59" s="35" t="s">
        <v>12</v>
      </c>
      <c r="G59" s="35" t="s">
        <v>13</v>
      </c>
    </row>
    <row r="60" spans="2:7" ht="20.100000000000001" customHeight="1" x14ac:dyDescent="0.25">
      <c r="B60" s="242">
        <v>449052</v>
      </c>
      <c r="C60" s="248"/>
      <c r="D60" s="248"/>
      <c r="E60" s="29"/>
      <c r="F60" s="40"/>
      <c r="G60" s="40">
        <f t="shared" ref="G60:G64" si="3">E60*F60</f>
        <v>0</v>
      </c>
    </row>
    <row r="61" spans="2:7" ht="20.100000000000001" customHeight="1" x14ac:dyDescent="0.25">
      <c r="B61" s="247"/>
      <c r="C61" s="238"/>
      <c r="D61" s="239"/>
      <c r="E61" s="30"/>
      <c r="F61" s="41"/>
      <c r="G61" s="41">
        <f t="shared" si="3"/>
        <v>0</v>
      </c>
    </row>
    <row r="62" spans="2:7" ht="20.100000000000001" customHeight="1" x14ac:dyDescent="0.25">
      <c r="B62" s="247"/>
      <c r="C62" s="205"/>
      <c r="D62" s="206"/>
      <c r="E62" s="31"/>
      <c r="F62" s="42"/>
      <c r="G62" s="42">
        <f t="shared" si="3"/>
        <v>0</v>
      </c>
    </row>
    <row r="63" spans="2:7" ht="20.100000000000001" customHeight="1" x14ac:dyDescent="0.25">
      <c r="B63" s="247"/>
      <c r="C63" s="205"/>
      <c r="D63" s="206"/>
      <c r="E63" s="31"/>
      <c r="F63" s="42"/>
      <c r="G63" s="42">
        <f t="shared" si="3"/>
        <v>0</v>
      </c>
    </row>
    <row r="64" spans="2:7" ht="20.100000000000001" customHeight="1" x14ac:dyDescent="0.25">
      <c r="B64" s="243"/>
      <c r="C64" s="108"/>
      <c r="D64" s="109"/>
      <c r="E64" s="31"/>
      <c r="F64" s="42"/>
      <c r="G64" s="42">
        <f t="shared" si="3"/>
        <v>0</v>
      </c>
    </row>
    <row r="65" spans="2:7" ht="20.100000000000001" customHeight="1" x14ac:dyDescent="0.25">
      <c r="B65" s="146"/>
      <c r="C65" s="111"/>
      <c r="D65" s="111"/>
      <c r="E65" s="147"/>
      <c r="F65" s="148"/>
      <c r="G65" s="148"/>
    </row>
    <row r="66" spans="2:7" ht="20.100000000000001" customHeight="1" x14ac:dyDescent="0.25">
      <c r="B66" s="244" t="s">
        <v>85</v>
      </c>
      <c r="C66" s="245"/>
      <c r="D66" s="245"/>
      <c r="E66" s="246"/>
      <c r="F66" s="34" t="s">
        <v>14</v>
      </c>
      <c r="G66" s="34">
        <f>SUM(G68:G69)</f>
        <v>0</v>
      </c>
    </row>
    <row r="67" spans="2:7" ht="20.100000000000001" customHeight="1" x14ac:dyDescent="0.25">
      <c r="B67" s="149" t="s">
        <v>3</v>
      </c>
      <c r="C67" s="240" t="s">
        <v>4</v>
      </c>
      <c r="D67" s="241"/>
      <c r="E67" s="150" t="s">
        <v>32</v>
      </c>
      <c r="F67" s="151" t="s">
        <v>84</v>
      </c>
      <c r="G67" s="151" t="s">
        <v>13</v>
      </c>
    </row>
    <row r="68" spans="2:7" ht="20.100000000000001" customHeight="1" x14ac:dyDescent="0.25">
      <c r="B68" s="242">
        <v>449051</v>
      </c>
      <c r="C68" s="108"/>
      <c r="D68" s="109"/>
      <c r="E68" s="31"/>
      <c r="F68" s="42"/>
      <c r="G68" s="42"/>
    </row>
    <row r="69" spans="2:7" ht="20.100000000000001" customHeight="1" x14ac:dyDescent="0.25">
      <c r="B69" s="243"/>
      <c r="C69" s="108"/>
      <c r="D69" s="109"/>
      <c r="E69" s="31"/>
      <c r="F69" s="42"/>
      <c r="G69" s="42"/>
    </row>
    <row r="70" spans="2:7" ht="28.5" customHeight="1" thickBot="1" x14ac:dyDescent="0.3">
      <c r="B70" s="9"/>
      <c r="C70" s="62"/>
      <c r="D70" s="15"/>
      <c r="E70" s="74"/>
      <c r="F70" s="38"/>
      <c r="G70" s="38"/>
    </row>
    <row r="71" spans="2:7" ht="20.100000000000001" customHeight="1" x14ac:dyDescent="0.25">
      <c r="B71" s="235" t="s">
        <v>10</v>
      </c>
      <c r="C71" s="236"/>
      <c r="D71" s="236"/>
      <c r="E71" s="236"/>
      <c r="F71" s="236"/>
      <c r="G71" s="237"/>
    </row>
    <row r="72" spans="2:7" ht="20.100000000000001" customHeight="1" x14ac:dyDescent="0.25">
      <c r="B72" s="220" t="s">
        <v>0</v>
      </c>
      <c r="C72" s="221"/>
      <c r="D72" s="195" t="s">
        <v>100</v>
      </c>
      <c r="E72" s="196"/>
      <c r="F72" s="50" t="s">
        <v>101</v>
      </c>
      <c r="G72" s="43" t="s">
        <v>43</v>
      </c>
    </row>
    <row r="73" spans="2:7" ht="20.100000000000001" customHeight="1" thickBot="1" x14ac:dyDescent="0.3">
      <c r="B73" s="218"/>
      <c r="C73" s="219"/>
      <c r="D73" s="197"/>
      <c r="E73" s="198"/>
      <c r="F73" s="106"/>
      <c r="G73" s="142">
        <f>D73*F73</f>
        <v>0</v>
      </c>
    </row>
    <row r="74" spans="2:7" ht="15.75" thickBot="1" x14ac:dyDescent="0.3">
      <c r="B74" s="5"/>
      <c r="C74" s="61"/>
      <c r="D74" s="16"/>
      <c r="E74" s="75"/>
      <c r="F74" s="51"/>
      <c r="G74" s="44"/>
    </row>
    <row r="75" spans="2:7" ht="20.100000000000001" customHeight="1" x14ac:dyDescent="0.25">
      <c r="B75" s="215" t="s">
        <v>66</v>
      </c>
      <c r="C75" s="216"/>
      <c r="D75" s="216"/>
      <c r="E75" s="216"/>
      <c r="F75" s="217"/>
      <c r="G75" s="33"/>
    </row>
    <row r="76" spans="2:7" ht="20.100000000000001" customHeight="1" x14ac:dyDescent="0.25">
      <c r="B76" s="212" t="s">
        <v>63</v>
      </c>
      <c r="C76" s="213"/>
      <c r="D76" s="213"/>
      <c r="E76" s="214"/>
      <c r="F76" s="52" t="s">
        <v>64</v>
      </c>
      <c r="G76" s="33"/>
    </row>
    <row r="77" spans="2:7" ht="20.100000000000001" customHeight="1" x14ac:dyDescent="0.25">
      <c r="B77" s="207" t="s">
        <v>2</v>
      </c>
      <c r="C77" s="208"/>
      <c r="D77" s="208"/>
      <c r="E77" s="209"/>
      <c r="F77" s="165">
        <f>G4</f>
        <v>0</v>
      </c>
      <c r="G77" s="33"/>
    </row>
    <row r="78" spans="2:7" ht="20.100000000000001" customHeight="1" x14ac:dyDescent="0.25">
      <c r="B78" s="207" t="s">
        <v>5</v>
      </c>
      <c r="C78" s="208"/>
      <c r="D78" s="208"/>
      <c r="E78" s="209"/>
      <c r="F78" s="165">
        <f>G8</f>
        <v>0</v>
      </c>
      <c r="G78" s="33"/>
    </row>
    <row r="79" spans="2:7" ht="20.100000000000001" customHeight="1" x14ac:dyDescent="0.25">
      <c r="B79" s="207" t="s">
        <v>6</v>
      </c>
      <c r="C79" s="208"/>
      <c r="D79" s="208"/>
      <c r="E79" s="209"/>
      <c r="F79" s="165">
        <f>G12</f>
        <v>0</v>
      </c>
      <c r="G79" s="33"/>
    </row>
    <row r="80" spans="2:7" ht="20.100000000000001" customHeight="1" x14ac:dyDescent="0.25">
      <c r="B80" s="207" t="s">
        <v>7</v>
      </c>
      <c r="C80" s="208"/>
      <c r="D80" s="208"/>
      <c r="E80" s="209"/>
      <c r="F80" s="165">
        <f>G16</f>
        <v>2250</v>
      </c>
      <c r="G80" s="33"/>
    </row>
    <row r="81" spans="2:7" ht="20.100000000000001" customHeight="1" x14ac:dyDescent="0.25">
      <c r="B81" s="207" t="s">
        <v>16</v>
      </c>
      <c r="C81" s="208"/>
      <c r="D81" s="208"/>
      <c r="E81" s="209"/>
      <c r="F81" s="165">
        <f>G24</f>
        <v>450</v>
      </c>
      <c r="G81" s="33"/>
    </row>
    <row r="82" spans="2:7" ht="20.100000000000001" customHeight="1" x14ac:dyDescent="0.25">
      <c r="B82" s="207" t="s">
        <v>17</v>
      </c>
      <c r="C82" s="208"/>
      <c r="D82" s="208"/>
      <c r="E82" s="209"/>
      <c r="F82" s="165">
        <f>G28</f>
        <v>0</v>
      </c>
      <c r="G82" s="33"/>
    </row>
    <row r="83" spans="2:7" ht="20.100000000000001" customHeight="1" x14ac:dyDescent="0.25">
      <c r="B83" s="207" t="s">
        <v>39</v>
      </c>
      <c r="C83" s="208"/>
      <c r="D83" s="208"/>
      <c r="E83" s="209"/>
      <c r="F83" s="165">
        <f>G51</f>
        <v>0</v>
      </c>
      <c r="G83" s="33"/>
    </row>
    <row r="84" spans="2:7" ht="20.100000000000001" customHeight="1" x14ac:dyDescent="0.25">
      <c r="B84" s="207" t="s">
        <v>42</v>
      </c>
      <c r="C84" s="208"/>
      <c r="D84" s="208"/>
      <c r="E84" s="209"/>
      <c r="F84" s="165">
        <f>G58</f>
        <v>0</v>
      </c>
      <c r="G84" s="33"/>
    </row>
    <row r="85" spans="2:7" ht="20.100000000000001" customHeight="1" x14ac:dyDescent="0.25">
      <c r="B85" s="207" t="s">
        <v>86</v>
      </c>
      <c r="C85" s="210"/>
      <c r="D85" s="210"/>
      <c r="E85" s="211"/>
      <c r="F85" s="165">
        <f>G66</f>
        <v>0</v>
      </c>
      <c r="G85" s="33"/>
    </row>
    <row r="86" spans="2:7" ht="20.100000000000001" customHeight="1" x14ac:dyDescent="0.25">
      <c r="B86" s="212" t="s">
        <v>46</v>
      </c>
      <c r="C86" s="233"/>
      <c r="D86" s="233"/>
      <c r="E86" s="234"/>
      <c r="F86" s="53">
        <f>SUM(F77:F85)</f>
        <v>2700</v>
      </c>
      <c r="G86" s="33"/>
    </row>
    <row r="87" spans="2:7" ht="20.100000000000001" customHeight="1" x14ac:dyDescent="0.25">
      <c r="B87" s="222" t="s">
        <v>44</v>
      </c>
      <c r="C87" s="223"/>
      <c r="D87" s="223"/>
      <c r="E87" s="224"/>
      <c r="F87" s="54" t="e">
        <f>G35</f>
        <v>#DIV/0!</v>
      </c>
      <c r="G87" s="101"/>
    </row>
    <row r="88" spans="2:7" ht="20.100000000000001" customHeight="1" x14ac:dyDescent="0.25">
      <c r="B88" s="222" t="s">
        <v>45</v>
      </c>
      <c r="C88" s="223"/>
      <c r="D88" s="223"/>
      <c r="E88" s="224"/>
      <c r="F88" s="169">
        <f>(G73*0.1)</f>
        <v>0</v>
      </c>
      <c r="G88" s="102"/>
    </row>
    <row r="89" spans="2:7" ht="20.100000000000001" customHeight="1" x14ac:dyDescent="0.2">
      <c r="B89" s="225" t="s">
        <v>1</v>
      </c>
      <c r="C89" s="226"/>
      <c r="D89" s="226"/>
      <c r="E89" s="227"/>
      <c r="F89" s="55" t="e">
        <f>SUM(F86:F88)</f>
        <v>#DIV/0!</v>
      </c>
      <c r="G89" s="102"/>
    </row>
    <row r="90" spans="2:7" ht="20.100000000000001" customHeight="1" x14ac:dyDescent="0.25">
      <c r="B90" s="212" t="s">
        <v>18</v>
      </c>
      <c r="C90" s="213"/>
      <c r="D90" s="213"/>
      <c r="E90" s="214"/>
      <c r="F90" s="56">
        <f>G73</f>
        <v>0</v>
      </c>
      <c r="G90" s="33"/>
    </row>
    <row r="91" spans="2:7" ht="20.100000000000001" customHeight="1" thickBot="1" x14ac:dyDescent="0.3">
      <c r="B91" s="230" t="s">
        <v>67</v>
      </c>
      <c r="C91" s="231"/>
      <c r="D91" s="231"/>
      <c r="E91" s="232"/>
      <c r="F91" s="57" t="e">
        <f>F90-F89</f>
        <v>#DIV/0!</v>
      </c>
      <c r="G91" s="33"/>
    </row>
    <row r="92" spans="2:7" ht="22.5" customHeight="1" thickBot="1" x14ac:dyDescent="0.3">
      <c r="B92" s="228" t="s">
        <v>65</v>
      </c>
      <c r="C92" s="229"/>
      <c r="D92" s="229"/>
      <c r="E92" s="229"/>
      <c r="F92" s="58">
        <f>F90*0.2</f>
        <v>0</v>
      </c>
      <c r="G92" s="33"/>
    </row>
    <row r="93" spans="2:7" ht="36.75" customHeight="1" thickBot="1" x14ac:dyDescent="0.3">
      <c r="B93" s="175" t="s">
        <v>91</v>
      </c>
      <c r="C93" s="177"/>
      <c r="D93" s="177"/>
      <c r="E93" s="177"/>
      <c r="F93" s="59" t="e">
        <f>IF(F91&lt;=F92,"INVIÁVEL","VIÁVEL")</f>
        <v>#DIV/0!</v>
      </c>
      <c r="G93" s="33"/>
    </row>
    <row r="94" spans="2:7" ht="18.75" customHeight="1" x14ac:dyDescent="0.25">
      <c r="B94" s="2"/>
      <c r="C94" s="64"/>
      <c r="D94" s="2"/>
      <c r="E94" s="76"/>
      <c r="F94" s="60"/>
    </row>
    <row r="95" spans="2:7" ht="18.75" customHeight="1" x14ac:dyDescent="0.25"/>
    <row r="96" spans="2:7" ht="18.75" customHeight="1" x14ac:dyDescent="0.25"/>
  </sheetData>
  <protectedRanges>
    <protectedRange sqref="C6:F6" name="Intervalo1_1"/>
    <protectedRange sqref="C10:F10" name="Intervalo3"/>
    <protectedRange sqref="F23 D14:E14 D21:E23" name="Intervalo5"/>
    <protectedRange sqref="C19:F20 D18:F18 C23 F21:F22" name="Intervalo7"/>
    <protectedRange sqref="C49:D50 D32:F32 C31:F31 C38:C48 E50:F50 E49 D35:F38 C35:C36 E44:G48 D40:D42 E39:E42 F39 F41:F42" name="Intervalo9"/>
    <protectedRange sqref="C70:F70 D60:E60 C53:F56 D62:E69" name="Intervalo13"/>
    <protectedRange sqref="F60 C62:C69 C60 F62:F69" name="Intervalo15"/>
    <protectedRange sqref="C26:F27" name="Intervalo21"/>
    <protectedRange sqref="F14" name="Intervalo5_1"/>
    <protectedRange sqref="C18" name="Intervalo7_1"/>
    <protectedRange sqref="D39" name="Intervalo9_1"/>
    <protectedRange sqref="C21:C22" name="Intervalo7_2"/>
    <protectedRange sqref="C14" name="Intervalo5_2"/>
  </protectedRanges>
  <mergeCells count="78">
    <mergeCell ref="C25:D25"/>
    <mergeCell ref="C38:C39"/>
    <mergeCell ref="C19:D19"/>
    <mergeCell ref="C20:D20"/>
    <mergeCell ref="B30:B31"/>
    <mergeCell ref="C21:D21"/>
    <mergeCell ref="B24:E24"/>
    <mergeCell ref="C29:D29"/>
    <mergeCell ref="C31:D31"/>
    <mergeCell ref="C37:G37"/>
    <mergeCell ref="C32:D32"/>
    <mergeCell ref="B33:E33"/>
    <mergeCell ref="C34:D34"/>
    <mergeCell ref="B18:B22"/>
    <mergeCell ref="C26:D26"/>
    <mergeCell ref="C53:D53"/>
    <mergeCell ref="C56:D56"/>
    <mergeCell ref="C41:C42"/>
    <mergeCell ref="B58:E58"/>
    <mergeCell ref="C54:D54"/>
    <mergeCell ref="C55:D55"/>
    <mergeCell ref="C35:D35"/>
    <mergeCell ref="B51:E51"/>
    <mergeCell ref="D47:F47"/>
    <mergeCell ref="D48:F48"/>
    <mergeCell ref="E40:F40"/>
    <mergeCell ref="B53:B56"/>
    <mergeCell ref="C52:D52"/>
    <mergeCell ref="B28:E28"/>
    <mergeCell ref="C17:D17"/>
    <mergeCell ref="B1:G1"/>
    <mergeCell ref="B4:E4"/>
    <mergeCell ref="B8:E8"/>
    <mergeCell ref="B12:E12"/>
    <mergeCell ref="B16:E16"/>
    <mergeCell ref="C5:D5"/>
    <mergeCell ref="C6:D6"/>
    <mergeCell ref="C9:D9"/>
    <mergeCell ref="C10:D10"/>
    <mergeCell ref="B3:G3"/>
    <mergeCell ref="B86:E86"/>
    <mergeCell ref="B77:E77"/>
    <mergeCell ref="B78:E78"/>
    <mergeCell ref="B79:E79"/>
    <mergeCell ref="B84:E84"/>
    <mergeCell ref="B93:E93"/>
    <mergeCell ref="B87:E87"/>
    <mergeCell ref="B88:E88"/>
    <mergeCell ref="B89:E89"/>
    <mergeCell ref="B92:E92"/>
    <mergeCell ref="B90:E90"/>
    <mergeCell ref="B91:E91"/>
    <mergeCell ref="B85:E85"/>
    <mergeCell ref="B76:E76"/>
    <mergeCell ref="B75:F75"/>
    <mergeCell ref="B73:C73"/>
    <mergeCell ref="B72:C72"/>
    <mergeCell ref="C22:D22"/>
    <mergeCell ref="C18:D18"/>
    <mergeCell ref="B83:E83"/>
    <mergeCell ref="B81:E81"/>
    <mergeCell ref="B82:E82"/>
    <mergeCell ref="B80:E80"/>
    <mergeCell ref="B71:G71"/>
    <mergeCell ref="C61:D61"/>
    <mergeCell ref="C62:D62"/>
    <mergeCell ref="C67:D67"/>
    <mergeCell ref="B68:B69"/>
    <mergeCell ref="B66:E66"/>
    <mergeCell ref="B60:B64"/>
    <mergeCell ref="C60:D60"/>
    <mergeCell ref="C63:D63"/>
    <mergeCell ref="C59:D59"/>
    <mergeCell ref="D72:E72"/>
    <mergeCell ref="D73:E73"/>
    <mergeCell ref="D44:F44"/>
    <mergeCell ref="D45:F45"/>
    <mergeCell ref="D46:F46"/>
  </mergeCells>
  <dataValidations count="1">
    <dataValidation type="list" allowBlank="1" showInputMessage="1" showErrorMessage="1" sqref="D42:F42">
      <formula1>$B$41:$B$42</formula1>
    </dataValidation>
  </dataValidations>
  <pageMargins left="0.25" right="0.25" top="1.845" bottom="0.63208333333333333" header="0.3" footer="0.3"/>
  <pageSetup paperSize="9" scale="82" orientation="portrait" r:id="rId1"/>
  <headerFooter>
    <oddHeader xml:space="preserve">&amp;C&amp;G
&amp;"Times New Roman,Normal"UNIVERSIDADE FEDERAL RURAL DO SEMI-ARIDO
PRÓ-REITORIA DE PLANEJAMENTO
DIVISÃO DE CONVÊNIOS E TERMOS DE COOPERAÇÃO
</oddHeader>
    <oddFooter>Página &amp;P de &amp;N</oddFooter>
  </headerFooter>
  <rowBreaks count="2" manualBreakCount="2">
    <brk id="27" max="16383" man="1"/>
    <brk id="50" max="1638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MEMÓRIA DE CÁLCULO - RESSARCIM.</vt:lpstr>
      <vt:lpstr>MEMÓRIA DE CÁLCULO - VIABILIDAD</vt:lpstr>
      <vt:lpstr>'MEMÓRIA DE CÁLCULO - RESSARCIM.'!Area_de_impressao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2006-09-25T12:47:36Z</dcterms:created>
  <dcterms:modified xsi:type="dcterms:W3CDTF">2018-08-14T11:45:49Z</dcterms:modified>
</cp:coreProperties>
</file>